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20" windowHeight="8240" tabRatio="948" activeTab="4"/>
  </bookViews>
  <sheets>
    <sheet name="ATAP 2018" sheetId="1" r:id="rId1"/>
    <sheet name="ATAP 2019" sheetId="2" r:id="rId2"/>
    <sheet name="ATAP 2020" sheetId="3" r:id="rId3"/>
    <sheet name="ATAP 2021" sheetId="4" r:id="rId4"/>
    <sheet name="ATAP 2022" sheetId="5" r:id="rId5"/>
  </sheets>
  <externalReferences>
    <externalReference r:id="rId8"/>
  </externalReferences>
  <definedNames>
    <definedName name="_xlnm.Print_Area" localSheetId="0">'ATAP 2018'!$A$1:$M$22</definedName>
    <definedName name="_xlnm.Print_Area" localSheetId="1">'ATAP 2019'!$A$1:$M$22</definedName>
    <definedName name="_xlnm.Print_Area" localSheetId="2">'ATAP 2020'!$A$1:$M$22</definedName>
    <definedName name="_xlnm.Print_Area" localSheetId="4">'ATAP 2022'!$A$23:$M$44</definedName>
  </definedNames>
  <calcPr fullCalcOnLoad="1"/>
</workbook>
</file>

<file path=xl/sharedStrings.xml><?xml version="1.0" encoding="utf-8"?>
<sst xmlns="http://schemas.openxmlformats.org/spreadsheetml/2006/main" count="1486" uniqueCount="52">
  <si>
    <t>Kabupaten/Kota</t>
  </si>
  <si>
    <t>MEI-AGT</t>
  </si>
  <si>
    <t>Luas Panen (Ha)</t>
  </si>
  <si>
    <t>Ku/Ha</t>
  </si>
  <si>
    <t>Produksi (Ton)</t>
  </si>
  <si>
    <t>(1)</t>
  </si>
  <si>
    <t>(2)</t>
  </si>
  <si>
    <t>(3)</t>
  </si>
  <si>
    <t>(4)</t>
  </si>
  <si>
    <t>(5)</t>
  </si>
  <si>
    <t>(6)</t>
  </si>
  <si>
    <t>(7)</t>
  </si>
  <si>
    <t>01. Kab Sambas</t>
  </si>
  <si>
    <t>02. Kab. Bengkayang</t>
  </si>
  <si>
    <t>03. Kab. Landak</t>
  </si>
  <si>
    <t>05. Kab Sanggau</t>
  </si>
  <si>
    <t>06. Kab Ketapang</t>
  </si>
  <si>
    <t>07. Kab Sintang</t>
  </si>
  <si>
    <t>08. Kab Kapuas Hulu</t>
  </si>
  <si>
    <t>09. Kab. Sekadau</t>
  </si>
  <si>
    <t>10. Kab Melawi</t>
  </si>
  <si>
    <t>11. Kab. Kayong Utara</t>
  </si>
  <si>
    <t>12. Kab. Kubu Raya</t>
  </si>
  <si>
    <t>71. Kota Pontianak</t>
  </si>
  <si>
    <t>72. Kota Singkawang</t>
  </si>
  <si>
    <t>Kalbar</t>
  </si>
  <si>
    <t>JAN-APR</t>
  </si>
  <si>
    <t>Jagung</t>
  </si>
  <si>
    <t>Kedelai</t>
  </si>
  <si>
    <t>Kacang Tanah</t>
  </si>
  <si>
    <t>Kacang Hijau</t>
  </si>
  <si>
    <t>Ubi Kayu</t>
  </si>
  <si>
    <t>Ubi Jalar</t>
  </si>
  <si>
    <t>SEP-DES</t>
  </si>
  <si>
    <t>JAN-DES</t>
  </si>
  <si>
    <t>Padi  - KSA</t>
  </si>
  <si>
    <t>04. Kab. Mempawah</t>
  </si>
  <si>
    <t>DATA PRODUKSI TANAMAN PANGAN TAHUN 2019</t>
  </si>
  <si>
    <t>KABUPATEN/KOTA PROVINSI KALIMANTAN BARAT</t>
  </si>
  <si>
    <t>DATA PRODUKSI JAGUNG TAHUN 2019</t>
  </si>
  <si>
    <t>DATA PRODUKSI TANAMAN PANGAN TAHUN 2018</t>
  </si>
  <si>
    <t xml:space="preserve"> Naik Turunnya Produktivitas</t>
  </si>
  <si>
    <t>DATA PRODUKSI TANAMAN PANGAN TAHUN 2020 (ATAP 2020)</t>
  </si>
  <si>
    <t xml:space="preserve"> </t>
  </si>
  <si>
    <t xml:space="preserve">DATA PRODUKSI TANAMAN PANGAN TAHUN 2021 </t>
  </si>
  <si>
    <t>Sumber Data : Olahan Dinas Pertaniaan TPH Prov. Kal Bar</t>
  </si>
  <si>
    <t>DATA PRODUKSI TANAMAN PANGAN TAHUN 2021 (ATAP 2021)</t>
  </si>
  <si>
    <t>DATA PRODUKSI TANAMAN PANGAN TAHUN 2022 (ATAP 2021)</t>
  </si>
  <si>
    <t>-</t>
  </si>
  <si>
    <t>DATA PRODUKSI TANAMAN PANGAN TAHUN 2022</t>
  </si>
  <si>
    <t>DATA PRODUKSI TANAMAN PANGAN TAHUN 2022 (ASEM 2022)</t>
  </si>
  <si>
    <t>DATA PRODUKSI TANAMAN PANGAN TAHUN 2022 (ATAP 2022)</t>
  </si>
</sst>
</file>

<file path=xl/styles.xml><?xml version="1.0" encoding="utf-8"?>
<styleSheet xmlns="http://schemas.openxmlformats.org/spreadsheetml/2006/main">
  <numFmts count="25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_);[Red]\(0.00\)"/>
    <numFmt numFmtId="174" formatCode="_(* #,##0.0_);_(* \(#,##0.0\);_(* &quot;-&quot;??_);_(@_)"/>
    <numFmt numFmtId="175" formatCode="_(* #,##0_);_(* \(#,##0\);_(* &quot;-&quot;??_);_(@_)"/>
    <numFmt numFmtId="176" formatCode="0.0_);[Red]\(0.0\)"/>
    <numFmt numFmtId="177" formatCode="0_);[Red]\(0\)"/>
    <numFmt numFmtId="178" formatCode="_(* #,##0.000_);_(* \(#,##0.000\);_(* &quot;-&quot;??_);_(@_)"/>
    <numFmt numFmtId="179" formatCode="#,##0.000"/>
    <numFmt numFmtId="180" formatCode="_(* #,##0.0_);_(* \(#,##0.0\);_(* &quot;-&quot;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hair"/>
      <bottom style="thin"/>
    </border>
    <border>
      <left/>
      <right/>
      <top style="double"/>
      <bottom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thin"/>
      <bottom style="double"/>
    </border>
    <border>
      <left style="thin"/>
      <right style="double"/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double"/>
      <top>
        <color indexed="63"/>
      </top>
      <bottom style="hair"/>
    </border>
    <border>
      <left/>
      <right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2" fontId="0" fillId="0" borderId="13" xfId="0" applyNumberFormat="1" applyBorder="1" applyAlignment="1" quotePrefix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 quotePrefix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 quotePrefix="1">
      <alignment/>
    </xf>
    <xf numFmtId="172" fontId="0" fillId="0" borderId="21" xfId="0" applyNumberFormat="1" applyBorder="1" applyAlignment="1">
      <alignment/>
    </xf>
    <xf numFmtId="2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172" fontId="25" fillId="0" borderId="21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0" fontId="2" fillId="0" borderId="23" xfId="0" applyFont="1" applyBorder="1" applyAlignment="1" quotePrefix="1">
      <alignment/>
    </xf>
    <xf numFmtId="172" fontId="25" fillId="0" borderId="24" xfId="0" applyNumberFormat="1" applyFont="1" applyBorder="1" applyAlignment="1">
      <alignment/>
    </xf>
    <xf numFmtId="2" fontId="25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right"/>
    </xf>
    <xf numFmtId="2" fontId="0" fillId="0" borderId="27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0" fontId="2" fillId="34" borderId="20" xfId="0" applyFont="1" applyFill="1" applyBorder="1" applyAlignment="1" quotePrefix="1">
      <alignment/>
    </xf>
    <xf numFmtId="172" fontId="25" fillId="34" borderId="21" xfId="0" applyNumberFormat="1" applyFont="1" applyFill="1" applyBorder="1" applyAlignment="1">
      <alignment/>
    </xf>
    <xf numFmtId="2" fontId="25" fillId="34" borderId="21" xfId="0" applyNumberFormat="1" applyFont="1" applyFill="1" applyBorder="1" applyAlignment="1">
      <alignment/>
    </xf>
    <xf numFmtId="3" fontId="25" fillId="34" borderId="22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172" fontId="0" fillId="0" borderId="2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172" fontId="0" fillId="34" borderId="21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3" fontId="25" fillId="34" borderId="21" xfId="0" applyNumberFormat="1" applyFont="1" applyFill="1" applyBorder="1" applyAlignment="1">
      <alignment/>
    </xf>
    <xf numFmtId="2" fontId="25" fillId="0" borderId="24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48" fillId="2" borderId="17" xfId="0" applyFont="1" applyFill="1" applyBorder="1" applyAlignment="1">
      <alignment horizontal="center" vertical="center" wrapText="1"/>
    </xf>
    <xf numFmtId="2" fontId="48" fillId="2" borderId="1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/>
    </xf>
    <xf numFmtId="0" fontId="48" fillId="2" borderId="13" xfId="0" applyFont="1" applyFill="1" applyBorder="1" applyAlignment="1" quotePrefix="1">
      <alignment horizontal="center"/>
    </xf>
    <xf numFmtId="2" fontId="48" fillId="2" borderId="13" xfId="0" applyNumberFormat="1" applyFont="1" applyFill="1" applyBorder="1" applyAlignment="1" quotePrefix="1">
      <alignment horizontal="center"/>
    </xf>
    <xf numFmtId="0" fontId="48" fillId="0" borderId="0" xfId="0" applyFont="1" applyAlignment="1">
      <alignment/>
    </xf>
    <xf numFmtId="171" fontId="48" fillId="0" borderId="27" xfId="42" applyFont="1" applyBorder="1" applyAlignment="1">
      <alignment/>
    </xf>
    <xf numFmtId="3" fontId="0" fillId="0" borderId="25" xfId="0" applyNumberFormat="1" applyBorder="1" applyAlignment="1">
      <alignment/>
    </xf>
    <xf numFmtId="0" fontId="2" fillId="34" borderId="31" xfId="0" applyFont="1" applyFill="1" applyBorder="1" applyAlignment="1">
      <alignment horizontal="right"/>
    </xf>
    <xf numFmtId="3" fontId="0" fillId="34" borderId="31" xfId="0" applyNumberFormat="1" applyFill="1" applyBorder="1" applyAlignment="1">
      <alignment/>
    </xf>
    <xf numFmtId="2" fontId="0" fillId="34" borderId="31" xfId="0" applyNumberFormat="1" applyFill="1" applyBorder="1" applyAlignment="1">
      <alignment/>
    </xf>
    <xf numFmtId="172" fontId="0" fillId="0" borderId="25" xfId="0" applyNumberFormat="1" applyBorder="1" applyAlignment="1">
      <alignment/>
    </xf>
    <xf numFmtId="0" fontId="2" fillId="34" borderId="0" xfId="0" applyFont="1" applyFill="1" applyBorder="1" applyAlignment="1">
      <alignment horizontal="right"/>
    </xf>
    <xf numFmtId="0" fontId="0" fillId="34" borderId="31" xfId="0" applyFill="1" applyBorder="1" applyAlignment="1">
      <alignment/>
    </xf>
    <xf numFmtId="4" fontId="0" fillId="0" borderId="21" xfId="0" applyNumberFormat="1" applyBorder="1" applyAlignment="1">
      <alignment/>
    </xf>
    <xf numFmtId="4" fontId="0" fillId="34" borderId="21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171" fontId="0" fillId="0" borderId="21" xfId="42" applyNumberFormat="1" applyFont="1" applyBorder="1" applyAlignment="1">
      <alignment/>
    </xf>
    <xf numFmtId="171" fontId="0" fillId="34" borderId="21" xfId="42" applyNumberFormat="1" applyFont="1" applyFill="1" applyBorder="1" applyAlignment="1">
      <alignment/>
    </xf>
    <xf numFmtId="4" fontId="48" fillId="0" borderId="28" xfId="0" applyNumberFormat="1" applyFont="1" applyBorder="1" applyAlignment="1">
      <alignment/>
    </xf>
    <xf numFmtId="171" fontId="48" fillId="0" borderId="28" xfId="42" applyFont="1" applyBorder="1" applyAlignment="1">
      <alignment/>
    </xf>
    <xf numFmtId="171" fontId="0" fillId="0" borderId="22" xfId="42" applyFont="1" applyBorder="1" applyAlignment="1">
      <alignment/>
    </xf>
    <xf numFmtId="171" fontId="25" fillId="0" borderId="21" xfId="42" applyFont="1" applyBorder="1" applyAlignment="1">
      <alignment/>
    </xf>
    <xf numFmtId="171" fontId="25" fillId="0" borderId="24" xfId="42" applyFont="1" applyBorder="1" applyAlignment="1">
      <alignment/>
    </xf>
    <xf numFmtId="0" fontId="48" fillId="33" borderId="0" xfId="0" applyFont="1" applyFill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48" fillId="2" borderId="0" xfId="0" applyFont="1" applyFill="1" applyAlignment="1">
      <alignment/>
    </xf>
    <xf numFmtId="0" fontId="3" fillId="34" borderId="12" xfId="0" applyFont="1" applyFill="1" applyBorder="1" applyAlignment="1" quotePrefix="1">
      <alignment horizontal="center"/>
    </xf>
    <xf numFmtId="0" fontId="2" fillId="34" borderId="16" xfId="0" applyFont="1" applyFill="1" applyBorder="1" applyAlignment="1">
      <alignment/>
    </xf>
    <xf numFmtId="0" fontId="2" fillId="34" borderId="23" xfId="0" applyFont="1" applyFill="1" applyBorder="1" applyAlignment="1" quotePrefix="1">
      <alignment/>
    </xf>
    <xf numFmtId="0" fontId="48" fillId="3" borderId="17" xfId="0" applyFont="1" applyFill="1" applyBorder="1" applyAlignment="1">
      <alignment horizontal="center" vertical="center" wrapText="1"/>
    </xf>
    <xf numFmtId="2" fontId="48" fillId="3" borderId="17" xfId="0" applyNumberFormat="1" applyFont="1" applyFill="1" applyBorder="1" applyAlignment="1">
      <alignment horizontal="center" vertical="center" wrapText="1"/>
    </xf>
    <xf numFmtId="0" fontId="48" fillId="3" borderId="13" xfId="0" applyFont="1" applyFill="1" applyBorder="1" applyAlignment="1" quotePrefix="1">
      <alignment horizontal="center"/>
    </xf>
    <xf numFmtId="2" fontId="48" fillId="3" borderId="13" xfId="0" applyNumberFormat="1" applyFont="1" applyFill="1" applyBorder="1" applyAlignment="1" quotePrefix="1">
      <alignment horizontal="center"/>
    </xf>
    <xf numFmtId="0" fontId="48" fillId="7" borderId="17" xfId="0" applyFont="1" applyFill="1" applyBorder="1" applyAlignment="1">
      <alignment horizontal="center" vertical="center" wrapText="1"/>
    </xf>
    <xf numFmtId="2" fontId="48" fillId="7" borderId="17" xfId="0" applyNumberFormat="1" applyFont="1" applyFill="1" applyBorder="1" applyAlignment="1">
      <alignment horizontal="center" vertical="center" wrapText="1"/>
    </xf>
    <xf numFmtId="0" fontId="48" fillId="7" borderId="18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/>
    </xf>
    <xf numFmtId="2" fontId="48" fillId="7" borderId="13" xfId="0" applyNumberFormat="1" applyFont="1" applyFill="1" applyBorder="1" applyAlignment="1">
      <alignment/>
    </xf>
    <xf numFmtId="0" fontId="48" fillId="7" borderId="14" xfId="0" applyFont="1" applyFill="1" applyBorder="1" applyAlignment="1">
      <alignment/>
    </xf>
    <xf numFmtId="0" fontId="48" fillId="16" borderId="10" xfId="0" applyFont="1" applyFill="1" applyBorder="1" applyAlignment="1">
      <alignment horizontal="center" vertical="center" wrapText="1"/>
    </xf>
    <xf numFmtId="2" fontId="48" fillId="16" borderId="10" xfId="0" applyNumberFormat="1" applyFont="1" applyFill="1" applyBorder="1" applyAlignment="1">
      <alignment horizontal="center" vertical="center" wrapText="1"/>
    </xf>
    <xf numFmtId="0" fontId="48" fillId="16" borderId="11" xfId="0" applyFont="1" applyFill="1" applyBorder="1" applyAlignment="1">
      <alignment horizontal="center" vertical="center" wrapText="1"/>
    </xf>
    <xf numFmtId="0" fontId="48" fillId="16" borderId="13" xfId="0" applyFont="1" applyFill="1" applyBorder="1" applyAlignment="1">
      <alignment/>
    </xf>
    <xf numFmtId="2" fontId="48" fillId="16" borderId="13" xfId="0" applyNumberFormat="1" applyFont="1" applyFill="1" applyBorder="1" applyAlignment="1">
      <alignment/>
    </xf>
    <xf numFmtId="0" fontId="48" fillId="16" borderId="15" xfId="0" applyFont="1" applyFill="1" applyBorder="1" applyAlignment="1">
      <alignment/>
    </xf>
    <xf numFmtId="0" fontId="3" fillId="34" borderId="26" xfId="0" applyFont="1" applyFill="1" applyBorder="1" applyAlignment="1">
      <alignment horizontal="right"/>
    </xf>
    <xf numFmtId="2" fontId="48" fillId="0" borderId="28" xfId="0" applyNumberFormat="1" applyFont="1" applyBorder="1" applyAlignment="1">
      <alignment/>
    </xf>
    <xf numFmtId="3" fontId="48" fillId="0" borderId="28" xfId="0" applyNumberFormat="1" applyFont="1" applyBorder="1" applyAlignment="1">
      <alignment/>
    </xf>
    <xf numFmtId="0" fontId="3" fillId="34" borderId="32" xfId="0" applyFont="1" applyFill="1" applyBorder="1" applyAlignment="1">
      <alignment horizontal="right"/>
    </xf>
    <xf numFmtId="0" fontId="2" fillId="34" borderId="33" xfId="0" applyFont="1" applyFill="1" applyBorder="1" applyAlignment="1">
      <alignment/>
    </xf>
    <xf numFmtId="0" fontId="0" fillId="0" borderId="34" xfId="0" applyBorder="1" applyAlignment="1" quotePrefix="1">
      <alignment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34" borderId="37" xfId="0" applyFont="1" applyFill="1" applyBorder="1" applyAlignment="1" quotePrefix="1">
      <alignment/>
    </xf>
    <xf numFmtId="3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175" fontId="0" fillId="0" borderId="21" xfId="42" applyNumberFormat="1" applyFont="1" applyBorder="1" applyAlignment="1">
      <alignment/>
    </xf>
    <xf numFmtId="175" fontId="0" fillId="34" borderId="21" xfId="42" applyNumberFormat="1" applyFont="1" applyFill="1" applyBorder="1" applyAlignment="1">
      <alignment/>
    </xf>
    <xf numFmtId="175" fontId="0" fillId="0" borderId="24" xfId="42" applyNumberFormat="1" applyFont="1" applyBorder="1" applyAlignment="1">
      <alignment/>
    </xf>
    <xf numFmtId="0" fontId="2" fillId="34" borderId="38" xfId="0" applyFont="1" applyFill="1" applyBorder="1" applyAlignment="1">
      <alignment/>
    </xf>
    <xf numFmtId="0" fontId="0" fillId="0" borderId="39" xfId="0" applyBorder="1" applyAlignment="1" quotePrefix="1">
      <alignment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5" fontId="48" fillId="0" borderId="28" xfId="42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22" xfId="42" applyNumberFormat="1" applyFont="1" applyBorder="1" applyAlignment="1">
      <alignment/>
    </xf>
    <xf numFmtId="3" fontId="0" fillId="0" borderId="30" xfId="42" applyNumberFormat="1" applyFont="1" applyBorder="1" applyAlignment="1">
      <alignment/>
    </xf>
    <xf numFmtId="3" fontId="0" fillId="0" borderId="21" xfId="42" applyNumberFormat="1" applyFont="1" applyBorder="1" applyAlignment="1">
      <alignment/>
    </xf>
    <xf numFmtId="3" fontId="0" fillId="0" borderId="24" xfId="42" applyNumberFormat="1" applyFont="1" applyBorder="1" applyAlignment="1">
      <alignment/>
    </xf>
    <xf numFmtId="3" fontId="0" fillId="34" borderId="21" xfId="42" applyNumberFormat="1" applyFont="1" applyFill="1" applyBorder="1" applyAlignment="1">
      <alignment/>
    </xf>
    <xf numFmtId="3" fontId="48" fillId="0" borderId="28" xfId="42" applyNumberFormat="1" applyFont="1" applyBorder="1" applyAlignment="1">
      <alignment/>
    </xf>
    <xf numFmtId="0" fontId="3" fillId="0" borderId="32" xfId="0" applyFont="1" applyBorder="1" applyAlignment="1">
      <alignment horizontal="right"/>
    </xf>
    <xf numFmtId="0" fontId="2" fillId="0" borderId="37" xfId="0" applyFont="1" applyBorder="1" applyAlignment="1" quotePrefix="1">
      <alignment/>
    </xf>
    <xf numFmtId="3" fontId="0" fillId="0" borderId="24" xfId="42" applyNumberFormat="1" applyFont="1" applyFill="1" applyBorder="1" applyAlignment="1">
      <alignment/>
    </xf>
    <xf numFmtId="171" fontId="25" fillId="34" borderId="21" xfId="42" applyFont="1" applyFill="1" applyBorder="1" applyAlignment="1">
      <alignment/>
    </xf>
    <xf numFmtId="175" fontId="25" fillId="0" borderId="21" xfId="42" applyNumberFormat="1" applyFont="1" applyBorder="1" applyAlignment="1">
      <alignment/>
    </xf>
    <xf numFmtId="175" fontId="48" fillId="0" borderId="27" xfId="42" applyNumberFormat="1" applyFont="1" applyBorder="1" applyAlignment="1">
      <alignment/>
    </xf>
    <xf numFmtId="171" fontId="25" fillId="0" borderId="25" xfId="42" applyFont="1" applyBorder="1" applyAlignment="1">
      <alignment/>
    </xf>
    <xf numFmtId="174" fontId="48" fillId="0" borderId="27" xfId="42" applyNumberFormat="1" applyFont="1" applyBorder="1" applyAlignment="1">
      <alignment/>
    </xf>
    <xf numFmtId="171" fontId="48" fillId="0" borderId="42" xfId="42" applyFont="1" applyBorder="1" applyAlignment="1">
      <alignment/>
    </xf>
    <xf numFmtId="171" fontId="48" fillId="0" borderId="29" xfId="42" applyFont="1" applyBorder="1" applyAlignment="1">
      <alignment/>
    </xf>
    <xf numFmtId="0" fontId="48" fillId="0" borderId="17" xfId="0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 quotePrefix="1">
      <alignment horizontal="center"/>
    </xf>
    <xf numFmtId="2" fontId="48" fillId="0" borderId="13" xfId="0" applyNumberFormat="1" applyFont="1" applyBorder="1" applyAlignment="1" quotePrefix="1">
      <alignment horizontal="center"/>
    </xf>
    <xf numFmtId="0" fontId="48" fillId="0" borderId="13" xfId="0" applyFont="1" applyBorder="1" applyAlignment="1">
      <alignment/>
    </xf>
    <xf numFmtId="2" fontId="48" fillId="0" borderId="13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171" fontId="0" fillId="0" borderId="0" xfId="0" applyNumberFormat="1" applyAlignment="1">
      <alignment/>
    </xf>
    <xf numFmtId="171" fontId="0" fillId="34" borderId="0" xfId="0" applyNumberFormat="1" applyFill="1" applyAlignment="1">
      <alignment/>
    </xf>
    <xf numFmtId="0" fontId="0" fillId="0" borderId="41" xfId="0" applyBorder="1" applyAlignment="1">
      <alignment/>
    </xf>
    <xf numFmtId="174" fontId="48" fillId="0" borderId="42" xfId="42" applyNumberFormat="1" applyFont="1" applyBorder="1" applyAlignment="1">
      <alignment/>
    </xf>
    <xf numFmtId="171" fontId="0" fillId="0" borderId="24" xfId="42" applyFont="1" applyFill="1" applyBorder="1" applyAlignment="1">
      <alignment/>
    </xf>
    <xf numFmtId="174" fontId="0" fillId="0" borderId="30" xfId="42" applyNumberFormat="1" applyFont="1" applyBorder="1" applyAlignment="1">
      <alignment/>
    </xf>
    <xf numFmtId="171" fontId="0" fillId="0" borderId="21" xfId="42" applyFont="1" applyBorder="1" applyAlignment="1">
      <alignment/>
    </xf>
    <xf numFmtId="171" fontId="0" fillId="0" borderId="28" xfId="42" applyFont="1" applyBorder="1" applyAlignment="1">
      <alignment/>
    </xf>
    <xf numFmtId="171" fontId="0" fillId="0" borderId="27" xfId="42" applyFont="1" applyBorder="1" applyAlignment="1">
      <alignment/>
    </xf>
    <xf numFmtId="171" fontId="0" fillId="34" borderId="21" xfId="42" applyFont="1" applyFill="1" applyBorder="1" applyAlignment="1">
      <alignment/>
    </xf>
    <xf numFmtId="175" fontId="25" fillId="0" borderId="24" xfId="42" applyNumberFormat="1" applyFont="1" applyBorder="1" applyAlignment="1">
      <alignment/>
    </xf>
    <xf numFmtId="175" fontId="0" fillId="0" borderId="21" xfId="42" applyNumberFormat="1" applyFont="1" applyBorder="1" applyAlignment="1">
      <alignment/>
    </xf>
    <xf numFmtId="175" fontId="0" fillId="0" borderId="25" xfId="42" applyNumberFormat="1" applyFont="1" applyBorder="1" applyAlignment="1">
      <alignment/>
    </xf>
    <xf numFmtId="175" fontId="0" fillId="0" borderId="24" xfId="42" applyNumberFormat="1" applyFont="1" applyBorder="1" applyAlignment="1">
      <alignment/>
    </xf>
    <xf numFmtId="175" fontId="0" fillId="0" borderId="28" xfId="42" applyNumberFormat="1" applyFont="1" applyBorder="1" applyAlignment="1">
      <alignment/>
    </xf>
    <xf numFmtId="175" fontId="25" fillId="0" borderId="22" xfId="42" applyNumberFormat="1" applyFont="1" applyBorder="1" applyAlignment="1">
      <alignment/>
    </xf>
    <xf numFmtId="175" fontId="25" fillId="0" borderId="30" xfId="42" applyNumberFormat="1" applyFont="1" applyBorder="1" applyAlignment="1">
      <alignment/>
    </xf>
    <xf numFmtId="175" fontId="0" fillId="0" borderId="27" xfId="42" applyNumberFormat="1" applyFont="1" applyBorder="1" applyAlignment="1">
      <alignment/>
    </xf>
    <xf numFmtId="175" fontId="25" fillId="34" borderId="21" xfId="42" applyNumberFormat="1" applyFont="1" applyFill="1" applyBorder="1" applyAlignment="1">
      <alignment/>
    </xf>
    <xf numFmtId="175" fontId="0" fillId="0" borderId="29" xfId="42" applyNumberFormat="1" applyFont="1" applyBorder="1" applyAlignment="1">
      <alignment/>
    </xf>
    <xf numFmtId="175" fontId="0" fillId="34" borderId="21" xfId="42" applyNumberFormat="1" applyFont="1" applyFill="1" applyBorder="1" applyAlignment="1">
      <alignment/>
    </xf>
    <xf numFmtId="0" fontId="4" fillId="34" borderId="12" xfId="0" applyFont="1" applyFill="1" applyBorder="1" applyAlignment="1" quotePrefix="1">
      <alignment horizontal="center"/>
    </xf>
    <xf numFmtId="0" fontId="5" fillId="34" borderId="38" xfId="0" applyFont="1" applyFill="1" applyBorder="1" applyAlignment="1">
      <alignment/>
    </xf>
    <xf numFmtId="0" fontId="0" fillId="0" borderId="39" xfId="0" applyFont="1" applyBorder="1" applyAlignment="1" quotePrefix="1">
      <alignment/>
    </xf>
    <xf numFmtId="2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5" fillId="34" borderId="20" xfId="0" applyFont="1" applyFill="1" applyBorder="1" applyAlignment="1" quotePrefix="1">
      <alignment/>
    </xf>
    <xf numFmtId="175" fontId="0" fillId="0" borderId="21" xfId="42" applyNumberFormat="1" applyFont="1" applyBorder="1" applyAlignment="1">
      <alignment/>
    </xf>
    <xf numFmtId="171" fontId="0" fillId="0" borderId="21" xfId="42" applyFont="1" applyBorder="1" applyAlignment="1">
      <alignment/>
    </xf>
    <xf numFmtId="171" fontId="0" fillId="0" borderId="39" xfId="42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34" borderId="21" xfId="42" applyNumberFormat="1" applyFont="1" applyFill="1" applyBorder="1" applyAlignment="1">
      <alignment/>
    </xf>
    <xf numFmtId="0" fontId="5" fillId="34" borderId="23" xfId="0" applyFont="1" applyFill="1" applyBorder="1" applyAlignment="1" quotePrefix="1">
      <alignment/>
    </xf>
    <xf numFmtId="175" fontId="0" fillId="0" borderId="25" xfId="42" applyNumberFormat="1" applyFont="1" applyBorder="1" applyAlignment="1">
      <alignment/>
    </xf>
    <xf numFmtId="171" fontId="0" fillId="0" borderId="24" xfId="42" applyFont="1" applyBorder="1" applyAlignment="1">
      <alignment/>
    </xf>
    <xf numFmtId="175" fontId="0" fillId="0" borderId="24" xfId="42" applyNumberFormat="1" applyFont="1" applyBorder="1" applyAlignment="1">
      <alignment/>
    </xf>
    <xf numFmtId="0" fontId="4" fillId="34" borderId="26" xfId="0" applyFont="1" applyFill="1" applyBorder="1" applyAlignment="1">
      <alignment horizontal="right"/>
    </xf>
    <xf numFmtId="0" fontId="5" fillId="34" borderId="16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4" fillId="34" borderId="32" xfId="0" applyFont="1" applyFill="1" applyBorder="1" applyAlignment="1">
      <alignment horizontal="right"/>
    </xf>
    <xf numFmtId="0" fontId="5" fillId="34" borderId="37" xfId="0" applyFont="1" applyFill="1" applyBorder="1" applyAlignment="1" quotePrefix="1">
      <alignment/>
    </xf>
    <xf numFmtId="175" fontId="0" fillId="0" borderId="30" xfId="42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4" fontId="0" fillId="0" borderId="21" xfId="42" applyNumberFormat="1" applyFont="1" applyBorder="1" applyAlignment="1">
      <alignment/>
    </xf>
    <xf numFmtId="174" fontId="0" fillId="0" borderId="22" xfId="42" applyNumberFormat="1" applyFont="1" applyBorder="1" applyAlignment="1">
      <alignment/>
    </xf>
    <xf numFmtId="171" fontId="0" fillId="34" borderId="21" xfId="42" applyFont="1" applyFill="1" applyBorder="1" applyAlignment="1">
      <alignment/>
    </xf>
    <xf numFmtId="171" fontId="0" fillId="0" borderId="25" xfId="42" applyFont="1" applyBorder="1" applyAlignment="1">
      <alignment/>
    </xf>
    <xf numFmtId="171" fontId="0" fillId="0" borderId="25" xfId="42" applyFont="1" applyFill="1" applyBorder="1" applyAlignment="1">
      <alignment/>
    </xf>
    <xf numFmtId="174" fontId="0" fillId="0" borderId="25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171" fontId="0" fillId="34" borderId="0" xfId="0" applyNumberFormat="1" applyFont="1" applyFill="1" applyAlignment="1">
      <alignment/>
    </xf>
    <xf numFmtId="0" fontId="5" fillId="34" borderId="33" xfId="0" applyFont="1" applyFill="1" applyBorder="1" applyAlignment="1">
      <alignment/>
    </xf>
    <xf numFmtId="0" fontId="0" fillId="0" borderId="34" xfId="0" applyFont="1" applyBorder="1" applyAlignment="1" quotePrefix="1">
      <alignment/>
    </xf>
    <xf numFmtId="2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 quotePrefix="1">
      <alignment/>
    </xf>
    <xf numFmtId="2" fontId="0" fillId="0" borderId="17" xfId="0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4" borderId="31" xfId="0" applyFont="1" applyFill="1" applyBorder="1" applyAlignment="1">
      <alignment/>
    </xf>
    <xf numFmtId="3" fontId="0" fillId="34" borderId="31" xfId="0" applyNumberFormat="1" applyFont="1" applyFill="1" applyBorder="1" applyAlignment="1">
      <alignment/>
    </xf>
    <xf numFmtId="2" fontId="0" fillId="34" borderId="31" xfId="0" applyNumberFormat="1" applyFont="1" applyFill="1" applyBorder="1" applyAlignment="1">
      <alignment/>
    </xf>
    <xf numFmtId="175" fontId="48" fillId="0" borderId="29" xfId="42" applyNumberFormat="1" applyFont="1" applyBorder="1" applyAlignment="1">
      <alignment/>
    </xf>
    <xf numFmtId="175" fontId="25" fillId="34" borderId="22" xfId="42" applyNumberFormat="1" applyFont="1" applyFill="1" applyBorder="1" applyAlignment="1">
      <alignment/>
    </xf>
    <xf numFmtId="39" fontId="0" fillId="0" borderId="44" xfId="44" applyNumberFormat="1" applyFont="1" applyFill="1" applyBorder="1" applyAlignment="1">
      <alignment horizontal="right"/>
    </xf>
    <xf numFmtId="39" fontId="0" fillId="0" borderId="45" xfId="44" applyNumberFormat="1" applyFont="1" applyFill="1" applyBorder="1" applyAlignment="1">
      <alignment horizontal="right"/>
    </xf>
    <xf numFmtId="175" fontId="48" fillId="0" borderId="28" xfId="0" applyNumberFormat="1" applyFont="1" applyBorder="1" applyAlignment="1">
      <alignment/>
    </xf>
    <xf numFmtId="171" fontId="5" fillId="0" borderId="21" xfId="42" applyFont="1" applyBorder="1" applyAlignment="1">
      <alignment/>
    </xf>
    <xf numFmtId="175" fontId="5" fillId="0" borderId="21" xfId="42" applyNumberFormat="1" applyFont="1" applyBorder="1" applyAlignment="1">
      <alignment/>
    </xf>
    <xf numFmtId="171" fontId="5" fillId="0" borderId="24" xfId="42" applyFont="1" applyBorder="1" applyAlignment="1">
      <alignment/>
    </xf>
    <xf numFmtId="171" fontId="4" fillId="0" borderId="28" xfId="42" applyFont="1" applyBorder="1" applyAlignment="1">
      <alignment/>
    </xf>
    <xf numFmtId="175" fontId="4" fillId="0" borderId="28" xfId="42" applyNumberFormat="1" applyFont="1" applyBorder="1" applyAlignment="1">
      <alignment/>
    </xf>
    <xf numFmtId="175" fontId="5" fillId="0" borderId="21" xfId="42" applyNumberFormat="1" applyFont="1" applyBorder="1" applyAlignment="1">
      <alignment horizontal="right" vertical="top"/>
    </xf>
    <xf numFmtId="175" fontId="50" fillId="0" borderId="21" xfId="42" applyNumberFormat="1" applyFont="1" applyBorder="1" applyAlignment="1">
      <alignment horizontal="right" vertical="top"/>
    </xf>
    <xf numFmtId="175" fontId="5" fillId="0" borderId="24" xfId="42" applyNumberFormat="1" applyFont="1" applyBorder="1" applyAlignment="1">
      <alignment/>
    </xf>
    <xf numFmtId="175" fontId="5" fillId="0" borderId="24" xfId="42" applyNumberFormat="1" applyFont="1" applyBorder="1" applyAlignment="1">
      <alignment horizontal="right" vertical="top"/>
    </xf>
    <xf numFmtId="175" fontId="50" fillId="0" borderId="24" xfId="42" applyNumberFormat="1" applyFont="1" applyBorder="1" applyAlignment="1">
      <alignment horizontal="right" vertical="top"/>
    </xf>
    <xf numFmtId="175" fontId="5" fillId="0" borderId="22" xfId="42" applyNumberFormat="1" applyFont="1" applyBorder="1" applyAlignment="1">
      <alignment/>
    </xf>
    <xf numFmtId="175" fontId="5" fillId="0" borderId="30" xfId="42" applyNumberFormat="1" applyFont="1" applyBorder="1" applyAlignment="1">
      <alignment/>
    </xf>
    <xf numFmtId="175" fontId="4" fillId="0" borderId="29" xfId="42" applyNumberFormat="1" applyFont="1" applyBorder="1" applyAlignment="1">
      <alignment/>
    </xf>
    <xf numFmtId="180" fontId="1" fillId="0" borderId="21" xfId="43" applyNumberFormat="1" applyFont="1" applyBorder="1" applyAlignment="1">
      <alignment/>
    </xf>
    <xf numFmtId="175" fontId="51" fillId="0" borderId="21" xfId="58" applyNumberFormat="1" applyFont="1" applyBorder="1" applyAlignment="1">
      <alignment horizontal="right" vertical="top"/>
      <protection/>
    </xf>
    <xf numFmtId="169" fontId="1" fillId="0" borderId="21" xfId="43" applyFont="1" applyBorder="1" applyAlignment="1">
      <alignment/>
    </xf>
    <xf numFmtId="39" fontId="0" fillId="0" borderId="21" xfId="44" applyNumberFormat="1" applyFont="1" applyFill="1" applyBorder="1" applyAlignment="1">
      <alignment horizontal="right"/>
    </xf>
    <xf numFmtId="37" fontId="0" fillId="0" borderId="21" xfId="44" applyNumberFormat="1" applyFont="1" applyFill="1" applyBorder="1" applyAlignment="1">
      <alignment horizontal="right"/>
    </xf>
    <xf numFmtId="180" fontId="1" fillId="0" borderId="0" xfId="43" applyNumberFormat="1" applyFont="1" applyAlignment="1">
      <alignment/>
    </xf>
    <xf numFmtId="175" fontId="51" fillId="0" borderId="24" xfId="58" applyNumberFormat="1" applyFont="1" applyBorder="1" applyAlignment="1">
      <alignment horizontal="right" vertical="top"/>
      <protection/>
    </xf>
    <xf numFmtId="169" fontId="1" fillId="0" borderId="24" xfId="43" applyFont="1" applyBorder="1" applyAlignment="1">
      <alignment/>
    </xf>
    <xf numFmtId="39" fontId="0" fillId="0" borderId="24" xfId="44" applyNumberFormat="1" applyFont="1" applyFill="1" applyBorder="1" applyAlignment="1">
      <alignment horizontal="right"/>
    </xf>
    <xf numFmtId="37" fontId="0" fillId="0" borderId="24" xfId="44" applyNumberFormat="1" applyFont="1" applyFill="1" applyBorder="1" applyAlignment="1">
      <alignment horizontal="right"/>
    </xf>
    <xf numFmtId="175" fontId="48" fillId="0" borderId="13" xfId="42" applyNumberFormat="1" applyFont="1" applyBorder="1" applyAlignment="1">
      <alignment/>
    </xf>
    <xf numFmtId="171" fontId="48" fillId="0" borderId="13" xfId="42" applyFont="1" applyBorder="1" applyAlignment="1">
      <alignment/>
    </xf>
    <xf numFmtId="169" fontId="1" fillId="0" borderId="21" xfId="43" applyNumberFormat="1" applyFont="1" applyBorder="1" applyAlignment="1">
      <alignment/>
    </xf>
    <xf numFmtId="169" fontId="1" fillId="0" borderId="24" xfId="43" applyNumberFormat="1" applyFont="1" applyBorder="1" applyAlignment="1">
      <alignment/>
    </xf>
    <xf numFmtId="169" fontId="48" fillId="0" borderId="27" xfId="42" applyNumberFormat="1" applyFont="1" applyBorder="1" applyAlignment="1">
      <alignment/>
    </xf>
    <xf numFmtId="174" fontId="51" fillId="0" borderId="21" xfId="58" applyNumberFormat="1" applyFont="1" applyBorder="1" applyAlignment="1">
      <alignment horizontal="right" vertical="top"/>
      <protection/>
    </xf>
    <xf numFmtId="169" fontId="48" fillId="0" borderId="28" xfId="42" applyNumberFormat="1" applyFont="1" applyBorder="1" applyAlignment="1">
      <alignment/>
    </xf>
    <xf numFmtId="39" fontId="0" fillId="0" borderId="10" xfId="44" applyNumberFormat="1" applyFont="1" applyFill="1" applyBorder="1" applyAlignment="1">
      <alignment horizontal="right"/>
    </xf>
    <xf numFmtId="171" fontId="0" fillId="0" borderId="21" xfId="42" applyFont="1" applyBorder="1" applyAlignment="1">
      <alignment/>
    </xf>
    <xf numFmtId="171" fontId="0" fillId="0" borderId="24" xfId="42" applyFont="1" applyBorder="1" applyAlignment="1">
      <alignment/>
    </xf>
    <xf numFmtId="171" fontId="0" fillId="0" borderId="21" xfId="42" applyFont="1" applyFill="1" applyBorder="1" applyAlignment="1">
      <alignment horizontal="right"/>
    </xf>
    <xf numFmtId="171" fontId="0" fillId="0" borderId="24" xfId="42" applyFont="1" applyFill="1" applyBorder="1" applyAlignment="1">
      <alignment horizontal="right"/>
    </xf>
    <xf numFmtId="171" fontId="1" fillId="0" borderId="21" xfId="42" applyFont="1" applyBorder="1" applyAlignment="1">
      <alignment/>
    </xf>
    <xf numFmtId="171" fontId="51" fillId="0" borderId="21" xfId="42" applyFont="1" applyBorder="1" applyAlignment="1">
      <alignment horizontal="right" vertical="top"/>
    </xf>
    <xf numFmtId="171" fontId="1" fillId="0" borderId="24" xfId="42" applyFont="1" applyBorder="1" applyAlignment="1">
      <alignment/>
    </xf>
    <xf numFmtId="171" fontId="51" fillId="0" borderId="24" xfId="42" applyFont="1" applyBorder="1" applyAlignment="1">
      <alignment horizontal="right" vertical="top"/>
    </xf>
    <xf numFmtId="39" fontId="48" fillId="0" borderId="0" xfId="44" applyNumberFormat="1" applyFont="1" applyFill="1" applyAlignment="1">
      <alignment horizontal="right"/>
    </xf>
    <xf numFmtId="169" fontId="0" fillId="34" borderId="0" xfId="0" applyNumberFormat="1" applyFill="1" applyAlignment="1">
      <alignment/>
    </xf>
    <xf numFmtId="169" fontId="28" fillId="0" borderId="21" xfId="43" applyFont="1" applyBorder="1" applyAlignment="1">
      <alignment/>
    </xf>
    <xf numFmtId="169" fontId="52" fillId="0" borderId="21" xfId="43" applyFont="1" applyBorder="1" applyAlignment="1">
      <alignment/>
    </xf>
    <xf numFmtId="169" fontId="28" fillId="0" borderId="24" xfId="43" applyFont="1" applyBorder="1" applyAlignment="1">
      <alignment/>
    </xf>
    <xf numFmtId="169" fontId="52" fillId="0" borderId="24" xfId="43" applyFont="1" applyBorder="1" applyAlignment="1">
      <alignment/>
    </xf>
    <xf numFmtId="171" fontId="48" fillId="0" borderId="28" xfId="42" applyNumberFormat="1" applyFont="1" applyBorder="1" applyAlignment="1">
      <alignment/>
    </xf>
    <xf numFmtId="2" fontId="0" fillId="0" borderId="24" xfId="0" applyNumberFormat="1" applyBorder="1" applyAlignment="1">
      <alignment/>
    </xf>
    <xf numFmtId="171" fontId="0" fillId="0" borderId="24" xfId="42" applyNumberFormat="1" applyFont="1" applyBorder="1" applyAlignment="1">
      <alignment/>
    </xf>
    <xf numFmtId="171" fontId="0" fillId="0" borderId="30" xfId="42" applyFont="1" applyBorder="1" applyAlignment="1">
      <alignment/>
    </xf>
    <xf numFmtId="171" fontId="25" fillId="0" borderId="27" xfId="42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75" fontId="1" fillId="0" borderId="21" xfId="42" applyNumberFormat="1" applyFont="1" applyBorder="1" applyAlignment="1">
      <alignment/>
    </xf>
    <xf numFmtId="175" fontId="1" fillId="0" borderId="0" xfId="42" applyNumberFormat="1" applyFont="1" applyAlignment="1">
      <alignment/>
    </xf>
    <xf numFmtId="0" fontId="4" fillId="34" borderId="12" xfId="0" applyFont="1" applyFill="1" applyBorder="1" applyAlignment="1" quotePrefix="1">
      <alignment horizontal="center"/>
    </xf>
    <xf numFmtId="0" fontId="5" fillId="34" borderId="38" xfId="0" applyFont="1" applyFill="1" applyBorder="1" applyAlignment="1">
      <alignment/>
    </xf>
    <xf numFmtId="0" fontId="5" fillId="34" borderId="46" xfId="0" applyFont="1" applyFill="1" applyBorder="1" applyAlignment="1" quotePrefix="1">
      <alignment/>
    </xf>
    <xf numFmtId="169" fontId="6" fillId="0" borderId="47" xfId="43" applyFont="1" applyBorder="1" applyAlignment="1">
      <alignment/>
    </xf>
    <xf numFmtId="171" fontId="53" fillId="0" borderId="47" xfId="42" applyFont="1" applyBorder="1" applyAlignment="1">
      <alignment/>
    </xf>
    <xf numFmtId="175" fontId="53" fillId="0" borderId="47" xfId="42" applyNumberFormat="1" applyFont="1" applyBorder="1" applyAlignment="1">
      <alignment/>
    </xf>
    <xf numFmtId="169" fontId="53" fillId="0" borderId="47" xfId="43" applyFont="1" applyBorder="1" applyAlignment="1">
      <alignment/>
    </xf>
    <xf numFmtId="175" fontId="53" fillId="0" borderId="48" xfId="42" applyNumberFormat="1" applyFont="1" applyBorder="1" applyAlignment="1">
      <alignment/>
    </xf>
    <xf numFmtId="0" fontId="5" fillId="34" borderId="20" xfId="0" applyFont="1" applyFill="1" applyBorder="1" applyAlignment="1" quotePrefix="1">
      <alignment/>
    </xf>
    <xf numFmtId="169" fontId="6" fillId="0" borderId="21" xfId="43" applyFont="1" applyBorder="1" applyAlignment="1">
      <alignment/>
    </xf>
    <xf numFmtId="175" fontId="53" fillId="0" borderId="21" xfId="42" applyNumberFormat="1" applyFont="1" applyBorder="1" applyAlignment="1">
      <alignment/>
    </xf>
    <xf numFmtId="169" fontId="53" fillId="0" borderId="21" xfId="43" applyFont="1" applyBorder="1" applyAlignment="1">
      <alignment/>
    </xf>
    <xf numFmtId="175" fontId="53" fillId="0" borderId="22" xfId="42" applyNumberFormat="1" applyFont="1" applyBorder="1" applyAlignment="1">
      <alignment/>
    </xf>
    <xf numFmtId="175" fontId="53" fillId="34" borderId="21" xfId="42" applyNumberFormat="1" applyFont="1" applyFill="1" applyBorder="1" applyAlignment="1">
      <alignment/>
    </xf>
    <xf numFmtId="0" fontId="5" fillId="34" borderId="37" xfId="0" applyFont="1" applyFill="1" applyBorder="1" applyAlignment="1" quotePrefix="1">
      <alignment/>
    </xf>
    <xf numFmtId="169" fontId="6" fillId="0" borderId="24" xfId="43" applyFont="1" applyBorder="1" applyAlignment="1">
      <alignment/>
    </xf>
    <xf numFmtId="171" fontId="53" fillId="0" borderId="10" xfId="42" applyFont="1" applyBorder="1" applyAlignment="1">
      <alignment/>
    </xf>
    <xf numFmtId="175" fontId="53" fillId="0" borderId="24" xfId="42" applyNumberFormat="1" applyFont="1" applyBorder="1" applyAlignment="1">
      <alignment/>
    </xf>
    <xf numFmtId="169" fontId="53" fillId="0" borderId="24" xfId="43" applyFont="1" applyBorder="1" applyAlignment="1">
      <alignment/>
    </xf>
    <xf numFmtId="175" fontId="53" fillId="0" borderId="24" xfId="42" applyNumberFormat="1" applyFont="1" applyFill="1" applyBorder="1" applyAlignment="1">
      <alignment/>
    </xf>
    <xf numFmtId="175" fontId="53" fillId="0" borderId="30" xfId="42" applyNumberFormat="1" applyFont="1" applyBorder="1" applyAlignment="1">
      <alignment/>
    </xf>
    <xf numFmtId="0" fontId="4" fillId="34" borderId="32" xfId="0" applyFont="1" applyFill="1" applyBorder="1" applyAlignment="1">
      <alignment horizontal="right"/>
    </xf>
    <xf numFmtId="175" fontId="54" fillId="0" borderId="28" xfId="42" applyNumberFormat="1" applyFont="1" applyBorder="1" applyAlignment="1">
      <alignment/>
    </xf>
    <xf numFmtId="171" fontId="54" fillId="0" borderId="28" xfId="42" applyFont="1" applyBorder="1" applyAlignment="1">
      <alignment/>
    </xf>
    <xf numFmtId="175" fontId="54" fillId="0" borderId="29" xfId="42" applyNumberFormat="1" applyFont="1" applyBorder="1" applyAlignment="1">
      <alignment/>
    </xf>
    <xf numFmtId="0" fontId="48" fillId="2" borderId="17" xfId="0" applyFont="1" applyFill="1" applyBorder="1" applyAlignment="1">
      <alignment horizontal="center" vertical="center" wrapText="1"/>
    </xf>
    <xf numFmtId="2" fontId="48" fillId="2" borderId="17" xfId="0" applyNumberFormat="1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2" fontId="48" fillId="3" borderId="17" xfId="0" applyNumberFormat="1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2" fontId="48" fillId="7" borderId="17" xfId="0" applyNumberFormat="1" applyFont="1" applyFill="1" applyBorder="1" applyAlignment="1">
      <alignment horizontal="center" vertical="center" wrapText="1"/>
    </xf>
    <xf numFmtId="0" fontId="48" fillId="7" borderId="18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center" vertical="center" wrapText="1"/>
    </xf>
    <xf numFmtId="2" fontId="48" fillId="16" borderId="10" xfId="0" applyNumberFormat="1" applyFont="1" applyFill="1" applyBorder="1" applyAlignment="1">
      <alignment horizontal="center" vertical="center" wrapText="1"/>
    </xf>
    <xf numFmtId="0" fontId="48" fillId="16" borderId="11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 quotePrefix="1">
      <alignment horizontal="center"/>
    </xf>
    <xf numFmtId="2" fontId="48" fillId="2" borderId="13" xfId="0" applyNumberFormat="1" applyFont="1" applyFill="1" applyBorder="1" applyAlignment="1" quotePrefix="1">
      <alignment horizontal="center"/>
    </xf>
    <xf numFmtId="0" fontId="48" fillId="3" borderId="13" xfId="0" applyFont="1" applyFill="1" applyBorder="1" applyAlignment="1" quotePrefix="1">
      <alignment horizontal="center"/>
    </xf>
    <xf numFmtId="2" fontId="48" fillId="3" borderId="13" xfId="0" applyNumberFormat="1" applyFont="1" applyFill="1" applyBorder="1" applyAlignment="1" quotePrefix="1">
      <alignment horizontal="center"/>
    </xf>
    <xf numFmtId="0" fontId="48" fillId="7" borderId="13" xfId="0" applyFont="1" applyFill="1" applyBorder="1" applyAlignment="1">
      <alignment/>
    </xf>
    <xf numFmtId="2" fontId="48" fillId="7" borderId="13" xfId="0" applyNumberFormat="1" applyFont="1" applyFill="1" applyBorder="1" applyAlignment="1">
      <alignment/>
    </xf>
    <xf numFmtId="0" fontId="48" fillId="7" borderId="14" xfId="0" applyFont="1" applyFill="1" applyBorder="1" applyAlignment="1">
      <alignment/>
    </xf>
    <xf numFmtId="0" fontId="48" fillId="16" borderId="13" xfId="0" applyFont="1" applyFill="1" applyBorder="1" applyAlignment="1">
      <alignment/>
    </xf>
    <xf numFmtId="2" fontId="48" fillId="16" borderId="13" xfId="0" applyNumberFormat="1" applyFont="1" applyFill="1" applyBorder="1" applyAlignment="1">
      <alignment/>
    </xf>
    <xf numFmtId="0" fontId="48" fillId="16" borderId="15" xfId="0" applyFont="1" applyFill="1" applyBorder="1" applyAlignment="1">
      <alignment/>
    </xf>
    <xf numFmtId="0" fontId="0" fillId="0" borderId="39" xfId="0" applyFont="1" applyBorder="1" applyAlignment="1" quotePrefix="1">
      <alignment/>
    </xf>
    <xf numFmtId="2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Font="1" applyBorder="1" applyAlignment="1">
      <alignment/>
    </xf>
    <xf numFmtId="169" fontId="1" fillId="0" borderId="22" xfId="43" applyFont="1" applyBorder="1" applyAlignment="1">
      <alignment/>
    </xf>
    <xf numFmtId="169" fontId="1" fillId="0" borderId="25" xfId="43" applyNumberFormat="1" applyFont="1" applyBorder="1" applyAlignment="1">
      <alignment/>
    </xf>
    <xf numFmtId="39" fontId="0" fillId="0" borderId="25" xfId="44" applyNumberFormat="1" applyFont="1" applyFill="1" applyBorder="1" applyAlignment="1">
      <alignment horizontal="right"/>
    </xf>
    <xf numFmtId="175" fontId="51" fillId="0" borderId="25" xfId="58" applyNumberFormat="1" applyFont="1" applyBorder="1" applyAlignment="1">
      <alignment horizontal="right" vertical="top"/>
      <protection/>
    </xf>
    <xf numFmtId="169" fontId="1" fillId="0" borderId="25" xfId="43" applyFont="1" applyBorder="1" applyAlignment="1">
      <alignment/>
    </xf>
    <xf numFmtId="169" fontId="1" fillId="0" borderId="43" xfId="43" applyFont="1" applyBorder="1" applyAlignment="1">
      <alignment/>
    </xf>
    <xf numFmtId="175" fontId="48" fillId="0" borderId="42" xfId="42" applyNumberFormat="1" applyFont="1" applyBorder="1" applyAlignment="1">
      <alignment/>
    </xf>
    <xf numFmtId="39" fontId="48" fillId="0" borderId="27" xfId="44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49" xfId="0" applyBorder="1" applyAlignment="1">
      <alignment horizontal="right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5" fillId="34" borderId="31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8" fillId="2" borderId="52" xfId="0" applyFont="1" applyFill="1" applyBorder="1" applyAlignment="1">
      <alignment horizontal="center" vertical="center"/>
    </xf>
    <xf numFmtId="0" fontId="48" fillId="3" borderId="52" xfId="0" applyFont="1" applyFill="1" applyBorder="1" applyAlignment="1">
      <alignment horizontal="center" vertical="center"/>
    </xf>
    <xf numFmtId="0" fontId="48" fillId="7" borderId="53" xfId="0" applyFont="1" applyFill="1" applyBorder="1" applyAlignment="1">
      <alignment horizontal="center"/>
    </xf>
    <xf numFmtId="0" fontId="48" fillId="7" borderId="54" xfId="0" applyFont="1" applyFill="1" applyBorder="1" applyAlignment="1">
      <alignment horizontal="center"/>
    </xf>
    <xf numFmtId="0" fontId="48" fillId="16" borderId="53" xfId="0" applyFont="1" applyFill="1" applyBorder="1" applyAlignment="1">
      <alignment horizontal="center"/>
    </xf>
    <xf numFmtId="0" fontId="48" fillId="16" borderId="54" xfId="0" applyFont="1" applyFill="1" applyBorder="1" applyAlignment="1">
      <alignment horizontal="center"/>
    </xf>
    <xf numFmtId="0" fontId="48" fillId="16" borderId="55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0" fontId="56" fillId="0" borderId="49" xfId="0" applyFont="1" applyBorder="1" applyAlignment="1">
      <alignment horizontal="right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8" fillId="2" borderId="52" xfId="0" applyFont="1" applyFill="1" applyBorder="1" applyAlignment="1">
      <alignment horizontal="center" vertical="center"/>
    </xf>
    <xf numFmtId="0" fontId="48" fillId="3" borderId="52" xfId="0" applyFont="1" applyFill="1" applyBorder="1" applyAlignment="1">
      <alignment horizontal="center" vertical="center"/>
    </xf>
    <xf numFmtId="0" fontId="48" fillId="7" borderId="53" xfId="0" applyFont="1" applyFill="1" applyBorder="1" applyAlignment="1">
      <alignment horizontal="center"/>
    </xf>
    <xf numFmtId="0" fontId="48" fillId="7" borderId="54" xfId="0" applyFont="1" applyFill="1" applyBorder="1" applyAlignment="1">
      <alignment horizontal="center"/>
    </xf>
    <xf numFmtId="0" fontId="48" fillId="16" borderId="53" xfId="0" applyFont="1" applyFill="1" applyBorder="1" applyAlignment="1">
      <alignment horizontal="center"/>
    </xf>
    <xf numFmtId="0" fontId="48" fillId="16" borderId="54" xfId="0" applyFont="1" applyFill="1" applyBorder="1" applyAlignment="1">
      <alignment horizontal="center"/>
    </xf>
    <xf numFmtId="0" fontId="48" fillId="16" borderId="5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I%202022\STATISTIK%20TANAMAN%20PANGAN\TIME%20SERIES%20PRODUKSI%202022\Aram%20Palawij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gung"/>
      <sheetName val="Kacang Tanah"/>
      <sheetName val="Ubi Kayu"/>
      <sheetName val="Ubi Jalar"/>
      <sheetName val="Kacang Hijau"/>
      <sheetName val="Kedelai"/>
    </sheetNames>
    <sheetDataSet>
      <sheetData sheetId="0">
        <row r="17">
          <cell r="Z17">
            <v>331200.3416669403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5"/>
  <sheetViews>
    <sheetView zoomScale="90" zoomScaleNormal="90" zoomScalePageLayoutView="0" workbookViewId="0" topLeftCell="A1">
      <selection activeCell="P42" sqref="P42"/>
    </sheetView>
  </sheetViews>
  <sheetFormatPr defaultColWidth="9.140625" defaultRowHeight="15"/>
  <cols>
    <col min="1" max="1" width="24.7109375" style="0" customWidth="1"/>
    <col min="2" max="2" width="11.140625" style="0" customWidth="1"/>
    <col min="3" max="3" width="9.140625" style="1" customWidth="1"/>
    <col min="4" max="4" width="10.57421875" style="0" customWidth="1"/>
    <col min="5" max="5" width="10.00390625" style="0" customWidth="1"/>
    <col min="6" max="6" width="10.57421875" style="1" bestFit="1" customWidth="1"/>
    <col min="7" max="7" width="11.7109375" style="0" customWidth="1"/>
    <col min="8" max="8" width="11.8515625" style="0" customWidth="1"/>
    <col min="9" max="9" width="9.140625" style="1" customWidth="1"/>
    <col min="10" max="10" width="12.421875" style="0" customWidth="1"/>
    <col min="11" max="11" width="12.140625" style="0" customWidth="1"/>
    <col min="12" max="12" width="9.140625" style="1" customWidth="1"/>
    <col min="13" max="13" width="12.57421875" style="0" customWidth="1"/>
    <col min="15" max="15" width="11.57421875" style="0" bestFit="1" customWidth="1"/>
  </cols>
  <sheetData>
    <row r="1" spans="1:13" ht="15" thickTop="1">
      <c r="A1" s="353" t="s">
        <v>40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4.25">
      <c r="A2" s="344" t="s">
        <v>38</v>
      </c>
      <c r="B2" s="344"/>
      <c r="C2" s="345"/>
      <c r="D2" s="344"/>
      <c r="E2" s="344"/>
      <c r="F2" s="345"/>
      <c r="G2" s="344"/>
      <c r="H2" s="344"/>
      <c r="I2" s="345"/>
      <c r="J2" s="344"/>
      <c r="K2" s="344"/>
      <c r="L2" s="345"/>
      <c r="M2" s="344"/>
    </row>
    <row r="3" spans="11:13" ht="15" thickBot="1">
      <c r="K3" s="346" t="s">
        <v>35</v>
      </c>
      <c r="L3" s="346"/>
      <c r="M3" s="346"/>
    </row>
    <row r="4" spans="1:13" ht="15" thickTop="1">
      <c r="A4" s="347" t="s">
        <v>0</v>
      </c>
      <c r="B4" s="349" t="s">
        <v>26</v>
      </c>
      <c r="C4" s="349"/>
      <c r="D4" s="349"/>
      <c r="E4" s="349" t="s">
        <v>1</v>
      </c>
      <c r="F4" s="349"/>
      <c r="G4" s="349"/>
      <c r="H4" s="350" t="s">
        <v>33</v>
      </c>
      <c r="I4" s="351"/>
      <c r="J4" s="351"/>
      <c r="K4" s="350" t="s">
        <v>34</v>
      </c>
      <c r="L4" s="351"/>
      <c r="M4" s="352"/>
    </row>
    <row r="5" spans="1:13" ht="28.5">
      <c r="A5" s="348"/>
      <c r="B5" s="31" t="s">
        <v>2</v>
      </c>
      <c r="C5" s="32" t="s">
        <v>3</v>
      </c>
      <c r="D5" s="31" t="s">
        <v>4</v>
      </c>
      <c r="E5" s="31" t="s">
        <v>2</v>
      </c>
      <c r="F5" s="32" t="s">
        <v>3</v>
      </c>
      <c r="G5" s="31" t="s">
        <v>4</v>
      </c>
      <c r="H5" s="31" t="s">
        <v>2</v>
      </c>
      <c r="I5" s="32" t="s">
        <v>3</v>
      </c>
      <c r="J5" s="33" t="s">
        <v>4</v>
      </c>
      <c r="K5" s="4" t="s">
        <v>2</v>
      </c>
      <c r="L5" s="5" t="s">
        <v>3</v>
      </c>
      <c r="M5" s="6" t="s">
        <v>4</v>
      </c>
    </row>
    <row r="6" spans="1:13" ht="15">
      <c r="A6" s="7" t="s">
        <v>5</v>
      </c>
      <c r="B6" s="8" t="s">
        <v>6</v>
      </c>
      <c r="C6" s="9" t="s">
        <v>7</v>
      </c>
      <c r="D6" s="8" t="s">
        <v>8</v>
      </c>
      <c r="E6" s="8" t="s">
        <v>9</v>
      </c>
      <c r="F6" s="9" t="s">
        <v>10</v>
      </c>
      <c r="G6" s="8" t="s">
        <v>11</v>
      </c>
      <c r="H6" s="10"/>
      <c r="I6" s="11"/>
      <c r="J6" s="12"/>
      <c r="K6" s="10"/>
      <c r="L6" s="11"/>
      <c r="M6" s="13"/>
    </row>
    <row r="7" spans="1:13" ht="15">
      <c r="A7" s="14"/>
      <c r="B7" s="15"/>
      <c r="C7" s="16"/>
      <c r="D7" s="17"/>
      <c r="E7" s="17"/>
      <c r="F7" s="16"/>
      <c r="G7" s="17"/>
      <c r="H7" s="17"/>
      <c r="I7" s="16"/>
      <c r="J7" s="18"/>
      <c r="K7" s="17"/>
      <c r="L7" s="16"/>
      <c r="M7" s="19"/>
    </row>
    <row r="8" spans="1:13" ht="15">
      <c r="A8" s="20" t="s">
        <v>12</v>
      </c>
      <c r="B8" s="65">
        <v>34675.2</v>
      </c>
      <c r="C8" s="39">
        <v>26.48</v>
      </c>
      <c r="D8" s="65">
        <v>91811.79</v>
      </c>
      <c r="E8" s="65">
        <v>20471.99</v>
      </c>
      <c r="F8" s="68">
        <f>SUM(G8/E8)*10</f>
        <v>22.8817178984554</v>
      </c>
      <c r="G8" s="68">
        <v>46843.43</v>
      </c>
      <c r="H8" s="260">
        <v>12071.82</v>
      </c>
      <c r="I8" s="68">
        <f>SUM(J8/H8)*10</f>
        <v>16.223278677117452</v>
      </c>
      <c r="J8" s="260">
        <v>19584.45</v>
      </c>
      <c r="K8" s="260">
        <f>SUM(B8+E8+H8)</f>
        <v>67219.01000000001</v>
      </c>
      <c r="L8" s="68">
        <f>SUM(M8/K8)*10</f>
        <v>23.540910525162452</v>
      </c>
      <c r="M8" s="72">
        <f>SUM(D8+G8+J8)</f>
        <v>158239.67</v>
      </c>
    </row>
    <row r="9" spans="1:13" ht="15">
      <c r="A9" s="20" t="s">
        <v>13</v>
      </c>
      <c r="B9" s="65">
        <v>5983.26</v>
      </c>
      <c r="C9" s="39">
        <v>27.91</v>
      </c>
      <c r="D9" s="65">
        <v>16697.16</v>
      </c>
      <c r="E9" s="65">
        <v>2352.52</v>
      </c>
      <c r="F9" s="68">
        <f aca="true" t="shared" si="0" ref="F9:F22">SUM(G9/E9)*10</f>
        <v>28.236954414840255</v>
      </c>
      <c r="G9" s="68">
        <v>6642.8</v>
      </c>
      <c r="H9" s="260">
        <v>2778.31</v>
      </c>
      <c r="I9" s="68">
        <f aca="true" t="shared" si="1" ref="I9:I22">SUM(J9/H9)*10</f>
        <v>28.729875355881816</v>
      </c>
      <c r="J9" s="260">
        <v>7982.05</v>
      </c>
      <c r="K9" s="260">
        <f aca="true" t="shared" si="2" ref="K9:K22">SUM(B9+E9+H9)</f>
        <v>11114.09</v>
      </c>
      <c r="L9" s="68">
        <f aca="true" t="shared" si="3" ref="L9:L22">SUM(M9/K9)*10</f>
        <v>28.182253337880113</v>
      </c>
      <c r="M9" s="72">
        <f aca="true" t="shared" si="4" ref="M9:M22">SUM(D9+G9+J9)</f>
        <v>31322.01</v>
      </c>
    </row>
    <row r="10" spans="1:13" ht="15">
      <c r="A10" s="20" t="s">
        <v>14</v>
      </c>
      <c r="B10" s="65">
        <v>14203.61</v>
      </c>
      <c r="C10" s="39">
        <v>38.23</v>
      </c>
      <c r="D10" s="65">
        <v>54301.55</v>
      </c>
      <c r="E10" s="65">
        <v>2656.85</v>
      </c>
      <c r="F10" s="68">
        <f t="shared" si="0"/>
        <v>35.19739541185991</v>
      </c>
      <c r="G10" s="68">
        <v>9351.42</v>
      </c>
      <c r="H10" s="260">
        <v>11109.47</v>
      </c>
      <c r="I10" s="68">
        <f t="shared" si="1"/>
        <v>38.27683048786306</v>
      </c>
      <c r="J10" s="260">
        <v>42523.53</v>
      </c>
      <c r="K10" s="260">
        <f t="shared" si="2"/>
        <v>27969.93</v>
      </c>
      <c r="L10" s="68">
        <f t="shared" si="3"/>
        <v>37.960945915846054</v>
      </c>
      <c r="M10" s="72">
        <f t="shared" si="4"/>
        <v>106176.5</v>
      </c>
    </row>
    <row r="11" spans="1:13" ht="15">
      <c r="A11" s="20" t="s">
        <v>36</v>
      </c>
      <c r="B11" s="65">
        <v>9919.42</v>
      </c>
      <c r="C11" s="39">
        <v>32.57</v>
      </c>
      <c r="D11" s="65">
        <v>32312.31</v>
      </c>
      <c r="E11" s="65">
        <v>5323.48</v>
      </c>
      <c r="F11" s="68">
        <f t="shared" si="0"/>
        <v>33.11959470121049</v>
      </c>
      <c r="G11" s="68">
        <v>17631.15</v>
      </c>
      <c r="H11" s="260">
        <v>6235.22</v>
      </c>
      <c r="I11" s="68">
        <f t="shared" si="1"/>
        <v>29.69776527532308</v>
      </c>
      <c r="J11" s="260">
        <v>18517.21</v>
      </c>
      <c r="K11" s="260">
        <f t="shared" si="2"/>
        <v>21478.12</v>
      </c>
      <c r="L11" s="68">
        <f t="shared" si="3"/>
        <v>31.87461006829276</v>
      </c>
      <c r="M11" s="72">
        <f t="shared" si="4"/>
        <v>68460.67000000001</v>
      </c>
    </row>
    <row r="12" spans="1:13" ht="15">
      <c r="A12" s="20" t="s">
        <v>15</v>
      </c>
      <c r="B12" s="65">
        <v>16932.69</v>
      </c>
      <c r="C12" s="39">
        <v>21.81</v>
      </c>
      <c r="D12" s="65">
        <v>36932.91</v>
      </c>
      <c r="E12" s="65">
        <v>4962.03</v>
      </c>
      <c r="F12" s="68">
        <f t="shared" si="0"/>
        <v>31.63832141280887</v>
      </c>
      <c r="G12" s="68">
        <v>15699.03</v>
      </c>
      <c r="H12" s="260">
        <v>7218.01</v>
      </c>
      <c r="I12" s="68">
        <f t="shared" si="1"/>
        <v>30.440010473800953</v>
      </c>
      <c r="J12" s="260">
        <v>21971.63</v>
      </c>
      <c r="K12" s="260">
        <f t="shared" si="2"/>
        <v>29112.729999999996</v>
      </c>
      <c r="L12" s="68">
        <f t="shared" si="3"/>
        <v>25.62575546848407</v>
      </c>
      <c r="M12" s="72">
        <f t="shared" si="4"/>
        <v>74603.57</v>
      </c>
    </row>
    <row r="13" spans="1:13" ht="15">
      <c r="A13" s="20" t="s">
        <v>16</v>
      </c>
      <c r="B13" s="65">
        <v>21018.44</v>
      </c>
      <c r="C13" s="39">
        <v>30.14</v>
      </c>
      <c r="D13" s="65">
        <v>63358.47</v>
      </c>
      <c r="E13" s="65">
        <v>9506.97</v>
      </c>
      <c r="F13" s="68">
        <f t="shared" si="0"/>
        <v>27.93433659725444</v>
      </c>
      <c r="G13" s="68">
        <v>26557.09</v>
      </c>
      <c r="H13" s="260">
        <v>992.85</v>
      </c>
      <c r="I13" s="68">
        <f t="shared" si="1"/>
        <v>30.013798660422015</v>
      </c>
      <c r="J13" s="260">
        <v>2979.92</v>
      </c>
      <c r="K13" s="260">
        <f t="shared" si="2"/>
        <v>31518.259999999995</v>
      </c>
      <c r="L13" s="68">
        <f t="shared" si="3"/>
        <v>29.473543273010634</v>
      </c>
      <c r="M13" s="72">
        <f t="shared" si="4"/>
        <v>92895.48</v>
      </c>
    </row>
    <row r="14" spans="1:13" ht="15">
      <c r="A14" s="20" t="s">
        <v>17</v>
      </c>
      <c r="B14" s="65">
        <v>6801.11</v>
      </c>
      <c r="C14" s="39">
        <v>21.48</v>
      </c>
      <c r="D14" s="65">
        <v>14606.97</v>
      </c>
      <c r="E14" s="65">
        <v>3073.14</v>
      </c>
      <c r="F14" s="68">
        <f t="shared" si="0"/>
        <v>29.38668593035137</v>
      </c>
      <c r="G14" s="68">
        <v>9030.94</v>
      </c>
      <c r="H14" s="260">
        <v>2069.65</v>
      </c>
      <c r="I14" s="68">
        <f t="shared" si="1"/>
        <v>30.769888628512064</v>
      </c>
      <c r="J14" s="260">
        <v>6368.29</v>
      </c>
      <c r="K14" s="260">
        <f t="shared" si="2"/>
        <v>11943.9</v>
      </c>
      <c r="L14" s="68">
        <f t="shared" si="3"/>
        <v>25.12261489128342</v>
      </c>
      <c r="M14" s="72">
        <f t="shared" si="4"/>
        <v>30006.2</v>
      </c>
    </row>
    <row r="15" spans="1:13" ht="15">
      <c r="A15" s="20" t="s">
        <v>18</v>
      </c>
      <c r="B15" s="65">
        <v>7380.95</v>
      </c>
      <c r="C15" s="39">
        <v>22.18</v>
      </c>
      <c r="D15" s="65">
        <v>16372.12</v>
      </c>
      <c r="E15" s="65">
        <v>3345.81</v>
      </c>
      <c r="F15" s="68">
        <f t="shared" si="0"/>
        <v>25.64568818910817</v>
      </c>
      <c r="G15" s="68">
        <v>8580.56</v>
      </c>
      <c r="H15" s="260">
        <v>2445.03</v>
      </c>
      <c r="I15" s="68">
        <f t="shared" si="1"/>
        <v>30.40997451974004</v>
      </c>
      <c r="J15" s="260">
        <v>7435.33</v>
      </c>
      <c r="K15" s="260">
        <f t="shared" si="2"/>
        <v>13171.79</v>
      </c>
      <c r="L15" s="68">
        <f t="shared" si="3"/>
        <v>24.5889207161669</v>
      </c>
      <c r="M15" s="72">
        <f t="shared" si="4"/>
        <v>32388.010000000002</v>
      </c>
    </row>
    <row r="16" spans="1:13" ht="15">
      <c r="A16" s="20" t="s">
        <v>19</v>
      </c>
      <c r="B16" s="65">
        <v>5822.82</v>
      </c>
      <c r="C16" s="39">
        <v>22.62</v>
      </c>
      <c r="D16" s="65">
        <v>13169.5</v>
      </c>
      <c r="E16" s="65">
        <v>3306.67</v>
      </c>
      <c r="F16" s="68">
        <f t="shared" si="0"/>
        <v>38.195888915434566</v>
      </c>
      <c r="G16" s="68">
        <v>12630.12</v>
      </c>
      <c r="H16" s="260">
        <v>2071.4</v>
      </c>
      <c r="I16" s="68">
        <f t="shared" si="1"/>
        <v>34.643188181905956</v>
      </c>
      <c r="J16" s="260">
        <v>7175.99</v>
      </c>
      <c r="K16" s="260">
        <f t="shared" si="2"/>
        <v>11200.89</v>
      </c>
      <c r="L16" s="68">
        <f t="shared" si="3"/>
        <v>29.440169486531875</v>
      </c>
      <c r="M16" s="72">
        <f t="shared" si="4"/>
        <v>32975.61</v>
      </c>
    </row>
    <row r="17" spans="1:13" ht="15">
      <c r="A17" s="20" t="s">
        <v>20</v>
      </c>
      <c r="B17" s="65">
        <v>1631.31</v>
      </c>
      <c r="C17" s="39">
        <v>22.25</v>
      </c>
      <c r="D17" s="65">
        <v>3629.93</v>
      </c>
      <c r="E17" s="65">
        <v>535.49</v>
      </c>
      <c r="F17" s="68">
        <f t="shared" si="0"/>
        <v>26.341108143942932</v>
      </c>
      <c r="G17" s="68">
        <v>1410.54</v>
      </c>
      <c r="H17" s="260">
        <v>234.18</v>
      </c>
      <c r="I17" s="68">
        <f t="shared" si="1"/>
        <v>31.024425655478687</v>
      </c>
      <c r="J17" s="260">
        <v>726.53</v>
      </c>
      <c r="K17" s="260">
        <f t="shared" si="2"/>
        <v>2400.98</v>
      </c>
      <c r="L17" s="68">
        <f t="shared" si="3"/>
        <v>24.019358761838912</v>
      </c>
      <c r="M17" s="72">
        <f t="shared" si="4"/>
        <v>5766.999999999999</v>
      </c>
    </row>
    <row r="18" spans="1:13" ht="15">
      <c r="A18" s="20" t="s">
        <v>21</v>
      </c>
      <c r="B18" s="65">
        <v>11624.89</v>
      </c>
      <c r="C18" s="39">
        <v>23.19</v>
      </c>
      <c r="D18" s="65">
        <v>26957.87</v>
      </c>
      <c r="E18" s="65">
        <v>6908.4</v>
      </c>
      <c r="F18" s="68">
        <f t="shared" si="0"/>
        <v>31.646097504487294</v>
      </c>
      <c r="G18" s="68">
        <v>21862.39</v>
      </c>
      <c r="H18" s="260">
        <v>929.92</v>
      </c>
      <c r="I18" s="68">
        <f t="shared" si="1"/>
        <v>29.69459738472127</v>
      </c>
      <c r="J18" s="260">
        <v>2761.36</v>
      </c>
      <c r="K18" s="260">
        <f t="shared" si="2"/>
        <v>19463.21</v>
      </c>
      <c r="L18" s="68">
        <f t="shared" si="3"/>
        <v>26.50211347460157</v>
      </c>
      <c r="M18" s="72">
        <f t="shared" si="4"/>
        <v>51581.619999999995</v>
      </c>
    </row>
    <row r="19" spans="1:13" ht="15">
      <c r="A19" s="35" t="s">
        <v>22</v>
      </c>
      <c r="B19" s="66">
        <v>24124.4</v>
      </c>
      <c r="C19" s="46">
        <v>25.68</v>
      </c>
      <c r="D19" s="65">
        <v>61940.2</v>
      </c>
      <c r="E19" s="66">
        <v>5791.28</v>
      </c>
      <c r="F19" s="68">
        <f t="shared" si="0"/>
        <v>40.993839013137</v>
      </c>
      <c r="G19" s="69">
        <v>23740.68</v>
      </c>
      <c r="H19" s="201">
        <v>6359.39</v>
      </c>
      <c r="I19" s="68">
        <f t="shared" si="1"/>
        <v>28.373586145841028</v>
      </c>
      <c r="J19" s="201">
        <v>18043.87</v>
      </c>
      <c r="K19" s="260">
        <f t="shared" si="2"/>
        <v>36275.07</v>
      </c>
      <c r="L19" s="68">
        <f t="shared" si="3"/>
        <v>28.593948957231508</v>
      </c>
      <c r="M19" s="72">
        <f t="shared" si="4"/>
        <v>103724.75</v>
      </c>
    </row>
    <row r="20" spans="1:13" ht="15">
      <c r="A20" s="20" t="s">
        <v>23</v>
      </c>
      <c r="B20" s="65">
        <v>148.89</v>
      </c>
      <c r="C20" s="39">
        <v>35.61</v>
      </c>
      <c r="D20" s="65">
        <v>530.15</v>
      </c>
      <c r="E20" s="65">
        <v>14.73</v>
      </c>
      <c r="F20" s="68">
        <f t="shared" si="0"/>
        <v>21.181262729124235</v>
      </c>
      <c r="G20" s="68">
        <v>31.2</v>
      </c>
      <c r="H20" s="260">
        <v>122.7</v>
      </c>
      <c r="I20" s="68">
        <f t="shared" si="1"/>
        <v>29.69437652811736</v>
      </c>
      <c r="J20" s="260">
        <v>364.35</v>
      </c>
      <c r="K20" s="260">
        <f t="shared" si="2"/>
        <v>286.32</v>
      </c>
      <c r="L20" s="68">
        <f t="shared" si="3"/>
        <v>32.33095836825929</v>
      </c>
      <c r="M20" s="72">
        <f t="shared" si="4"/>
        <v>925.7</v>
      </c>
    </row>
    <row r="21" spans="1:13" ht="15">
      <c r="A21" s="130" t="s">
        <v>24</v>
      </c>
      <c r="B21" s="67">
        <v>1504.64</v>
      </c>
      <c r="C21" s="275">
        <v>26.73</v>
      </c>
      <c r="D21" s="67">
        <v>4021.81</v>
      </c>
      <c r="E21" s="67">
        <v>1733.26</v>
      </c>
      <c r="F21" s="276">
        <f t="shared" si="0"/>
        <v>36.79586444041863</v>
      </c>
      <c r="G21" s="276">
        <v>6377.68</v>
      </c>
      <c r="H21" s="261">
        <v>83.83</v>
      </c>
      <c r="I21" s="276">
        <f t="shared" si="1"/>
        <v>29.694620064416082</v>
      </c>
      <c r="J21" s="261">
        <v>248.93</v>
      </c>
      <c r="K21" s="261">
        <f t="shared" si="2"/>
        <v>3321.73</v>
      </c>
      <c r="L21" s="276">
        <f t="shared" si="3"/>
        <v>32.056849894482696</v>
      </c>
      <c r="M21" s="277">
        <f t="shared" si="4"/>
        <v>10648.42</v>
      </c>
    </row>
    <row r="22" spans="1:15" ht="15.75" thickBot="1">
      <c r="A22" s="129" t="s">
        <v>25</v>
      </c>
      <c r="B22" s="70">
        <f>SUM(B8:B21)</f>
        <v>161771.63000000003</v>
      </c>
      <c r="C22" s="101">
        <v>26.99</v>
      </c>
      <c r="D22" s="70">
        <f>SUM(D8:D21)</f>
        <v>436642.74</v>
      </c>
      <c r="E22" s="70">
        <f>SUM(E8:E21)</f>
        <v>69982.62</v>
      </c>
      <c r="F22" s="274">
        <f t="shared" si="0"/>
        <v>29.491469453415714</v>
      </c>
      <c r="G22" s="70">
        <f>SUM(G8:G21)</f>
        <v>206389.02999999997</v>
      </c>
      <c r="H22" s="70">
        <f>SUM(H8:H21)</f>
        <v>54721.78</v>
      </c>
      <c r="I22" s="274">
        <f t="shared" si="1"/>
        <v>28.632738189437546</v>
      </c>
      <c r="J22" s="71">
        <f>SUM(J8:J21)</f>
        <v>156683.43999999997</v>
      </c>
      <c r="K22" s="71">
        <f t="shared" si="2"/>
        <v>286476.03</v>
      </c>
      <c r="L22" s="274">
        <f t="shared" si="3"/>
        <v>27.915606412166486</v>
      </c>
      <c r="M22" s="138">
        <f t="shared" si="4"/>
        <v>799715.21</v>
      </c>
      <c r="O22" s="151"/>
    </row>
    <row r="23" spans="1:13" ht="15.75" thickTop="1">
      <c r="A23" s="59"/>
      <c r="B23" s="60"/>
      <c r="C23" s="61"/>
      <c r="D23" s="60"/>
      <c r="E23" s="60"/>
      <c r="F23" s="61"/>
      <c r="G23" s="60"/>
      <c r="H23" s="60"/>
      <c r="I23" s="61"/>
      <c r="J23" s="60"/>
      <c r="K23" s="60"/>
      <c r="L23" s="61"/>
      <c r="M23" s="60"/>
    </row>
    <row r="24" spans="1:13" ht="14.25">
      <c r="A24" s="344" t="str">
        <f>A2</f>
        <v>KABUPATEN/KOTA PROVINSI KALIMANTAN BARAT</v>
      </c>
      <c r="B24" s="344"/>
      <c r="C24" s="345"/>
      <c r="D24" s="344"/>
      <c r="E24" s="344"/>
      <c r="F24" s="345"/>
      <c r="G24" s="344"/>
      <c r="H24" s="344"/>
      <c r="I24" s="345"/>
      <c r="J24" s="344"/>
      <c r="K24" s="344"/>
      <c r="L24" s="345"/>
      <c r="M24" s="344"/>
    </row>
    <row r="25" spans="11:13" ht="15" thickBot="1">
      <c r="K25" s="346" t="s">
        <v>27</v>
      </c>
      <c r="L25" s="346"/>
      <c r="M25" s="346"/>
    </row>
    <row r="26" spans="1:13" ht="15" thickTop="1">
      <c r="A26" s="347" t="s">
        <v>0</v>
      </c>
      <c r="B26" s="349" t="s">
        <v>26</v>
      </c>
      <c r="C26" s="349"/>
      <c r="D26" s="349"/>
      <c r="E26" s="349" t="s">
        <v>1</v>
      </c>
      <c r="F26" s="349"/>
      <c r="G26" s="349"/>
      <c r="H26" s="350" t="s">
        <v>33</v>
      </c>
      <c r="I26" s="351"/>
      <c r="J26" s="351"/>
      <c r="K26" s="350" t="s">
        <v>34</v>
      </c>
      <c r="L26" s="351"/>
      <c r="M26" s="352"/>
    </row>
    <row r="27" spans="1:18" ht="28.5">
      <c r="A27" s="348"/>
      <c r="B27" s="31" t="s">
        <v>2</v>
      </c>
      <c r="C27" s="32" t="s">
        <v>3</v>
      </c>
      <c r="D27" s="31" t="s">
        <v>4</v>
      </c>
      <c r="E27" s="31" t="s">
        <v>2</v>
      </c>
      <c r="F27" s="32" t="s">
        <v>3</v>
      </c>
      <c r="G27" s="31" t="s">
        <v>4</v>
      </c>
      <c r="H27" s="31" t="s">
        <v>2</v>
      </c>
      <c r="I27" s="32" t="s">
        <v>3</v>
      </c>
      <c r="J27" s="33" t="s">
        <v>4</v>
      </c>
      <c r="K27" s="4" t="s">
        <v>2</v>
      </c>
      <c r="L27" s="5" t="s">
        <v>3</v>
      </c>
      <c r="M27" s="6" t="s">
        <v>4</v>
      </c>
      <c r="O27" s="2"/>
      <c r="P27" s="3"/>
      <c r="Q27" s="3"/>
      <c r="R27" s="3"/>
    </row>
    <row r="28" spans="1:13" ht="15">
      <c r="A28" s="7" t="s">
        <v>5</v>
      </c>
      <c r="B28" s="8" t="s">
        <v>6</v>
      </c>
      <c r="C28" s="9" t="s">
        <v>7</v>
      </c>
      <c r="D28" s="8" t="s">
        <v>8</v>
      </c>
      <c r="E28" s="8" t="s">
        <v>9</v>
      </c>
      <c r="F28" s="9" t="s">
        <v>10</v>
      </c>
      <c r="G28" s="8" t="s">
        <v>11</v>
      </c>
      <c r="H28" s="10"/>
      <c r="I28" s="11"/>
      <c r="J28" s="12"/>
      <c r="K28" s="10"/>
      <c r="L28" s="11"/>
      <c r="M28" s="13"/>
    </row>
    <row r="29" spans="1:13" ht="15">
      <c r="A29" s="14"/>
      <c r="B29" s="15"/>
      <c r="C29" s="16"/>
      <c r="D29" s="17"/>
      <c r="E29" s="17"/>
      <c r="F29" s="16"/>
      <c r="G29" s="17"/>
      <c r="H29" s="17"/>
      <c r="I29" s="16"/>
      <c r="J29" s="18"/>
      <c r="K29" s="17"/>
      <c r="L29" s="16"/>
      <c r="M29" s="19"/>
    </row>
    <row r="30" spans="1:13" ht="15">
      <c r="A30" s="20" t="s">
        <v>12</v>
      </c>
      <c r="B30" s="21">
        <v>731.4</v>
      </c>
      <c r="C30" s="22">
        <v>56.36692800000001</v>
      </c>
      <c r="D30" s="34">
        <f>B30*C30/10</f>
        <v>4122.677113920001</v>
      </c>
      <c r="E30" s="21">
        <v>611.3</v>
      </c>
      <c r="F30" s="39">
        <v>28.501152</v>
      </c>
      <c r="G30" s="34">
        <f>E30*F30/10</f>
        <v>1742.27542176</v>
      </c>
      <c r="H30" s="21">
        <v>206.6</v>
      </c>
      <c r="I30" s="39">
        <v>38.37217199999999</v>
      </c>
      <c r="J30" s="34">
        <f>H30*I30/10</f>
        <v>792.7690735199998</v>
      </c>
      <c r="K30" s="24">
        <f aca="true" t="shared" si="5" ref="K30:K39">B30+E30+H30</f>
        <v>1549.2999999999997</v>
      </c>
      <c r="L30" s="22">
        <f aca="true" t="shared" si="6" ref="L30:L43">M30/K30*10</f>
        <v>42.97244955270123</v>
      </c>
      <c r="M30" s="25">
        <f aca="true" t="shared" si="7" ref="M30:M39">D30+G30+J30</f>
        <v>6657.7216092</v>
      </c>
    </row>
    <row r="31" spans="1:13" ht="15">
      <c r="A31" s="20" t="s">
        <v>13</v>
      </c>
      <c r="B31" s="21">
        <v>12937.8</v>
      </c>
      <c r="C31" s="22">
        <v>39.20782956521739</v>
      </c>
      <c r="D31" s="34">
        <f aca="true" t="shared" si="8" ref="D31:D43">B31*C31/10</f>
        <v>50726.30573488695</v>
      </c>
      <c r="E31" s="21">
        <v>7997</v>
      </c>
      <c r="F31" s="39">
        <v>42.606499200000016</v>
      </c>
      <c r="G31" s="34">
        <f aca="true" t="shared" si="9" ref="G31:G43">E31*F31/10</f>
        <v>34072.417410240014</v>
      </c>
      <c r="H31" s="21">
        <v>9908</v>
      </c>
      <c r="I31" s="39">
        <v>41.03679217021277</v>
      </c>
      <c r="J31" s="34">
        <f aca="true" t="shared" si="10" ref="J31:J43">H31*I31/10</f>
        <v>40659.25368224681</v>
      </c>
      <c r="K31" s="24">
        <f t="shared" si="5"/>
        <v>30842.8</v>
      </c>
      <c r="L31" s="22">
        <f t="shared" si="6"/>
        <v>40.67658475474787</v>
      </c>
      <c r="M31" s="25">
        <f t="shared" si="7"/>
        <v>125457.97682737377</v>
      </c>
    </row>
    <row r="32" spans="1:13" ht="15">
      <c r="A32" s="20" t="s">
        <v>14</v>
      </c>
      <c r="B32" s="21">
        <v>1323</v>
      </c>
      <c r="C32" s="22">
        <v>45.329539200000006</v>
      </c>
      <c r="D32" s="34">
        <f t="shared" si="8"/>
        <v>5997.09803616</v>
      </c>
      <c r="E32" s="21">
        <v>329</v>
      </c>
      <c r="F32" s="39">
        <v>27.65</v>
      </c>
      <c r="G32" s="34">
        <f t="shared" si="9"/>
        <v>909.6850000000001</v>
      </c>
      <c r="H32" s="21">
        <v>2269</v>
      </c>
      <c r="I32" s="39">
        <v>53.585897333333335</v>
      </c>
      <c r="J32" s="34">
        <f t="shared" si="10"/>
        <v>12158.640104933333</v>
      </c>
      <c r="K32" s="24">
        <f t="shared" si="5"/>
        <v>3921</v>
      </c>
      <c r="L32" s="22">
        <f t="shared" si="6"/>
        <v>48.623879472311486</v>
      </c>
      <c r="M32" s="25">
        <f t="shared" si="7"/>
        <v>19065.423141093335</v>
      </c>
    </row>
    <row r="33" spans="1:13" ht="15">
      <c r="A33" s="20" t="s">
        <v>36</v>
      </c>
      <c r="B33" s="21">
        <v>385</v>
      </c>
      <c r="C33" s="22">
        <v>36.33429492537313</v>
      </c>
      <c r="D33" s="34">
        <f>B33*C33/10</f>
        <v>1398.8703546268655</v>
      </c>
      <c r="E33" s="21">
        <v>128</v>
      </c>
      <c r="F33" s="39">
        <v>18.06</v>
      </c>
      <c r="G33" s="34">
        <f>E33*F33/10</f>
        <v>231.16799999999998</v>
      </c>
      <c r="H33" s="21">
        <v>171</v>
      </c>
      <c r="I33" s="39">
        <v>26.5</v>
      </c>
      <c r="J33" s="34">
        <f>H33*I33/10</f>
        <v>453.15</v>
      </c>
      <c r="K33" s="24">
        <f t="shared" si="5"/>
        <v>684</v>
      </c>
      <c r="L33" s="22">
        <f t="shared" si="6"/>
        <v>30.455970096884</v>
      </c>
      <c r="M33" s="25">
        <f t="shared" si="7"/>
        <v>2083.1883546268655</v>
      </c>
    </row>
    <row r="34" spans="1:13" ht="15">
      <c r="A34" s="20" t="s">
        <v>15</v>
      </c>
      <c r="B34" s="21">
        <v>1005</v>
      </c>
      <c r="C34" s="22">
        <v>36.33429492537313</v>
      </c>
      <c r="D34" s="34">
        <f t="shared" si="8"/>
        <v>3651.5966399999998</v>
      </c>
      <c r="E34" s="21">
        <v>51</v>
      </c>
      <c r="F34" s="39">
        <v>17.8</v>
      </c>
      <c r="G34" s="34">
        <f t="shared" si="9"/>
        <v>90.78</v>
      </c>
      <c r="H34" s="21">
        <v>2020</v>
      </c>
      <c r="I34" s="39">
        <v>27.34386</v>
      </c>
      <c r="J34" s="34">
        <f t="shared" si="10"/>
        <v>5523.45972</v>
      </c>
      <c r="K34" s="24">
        <f t="shared" si="5"/>
        <v>3076</v>
      </c>
      <c r="L34" s="22">
        <f t="shared" si="6"/>
        <v>30.123005071521455</v>
      </c>
      <c r="M34" s="25">
        <f t="shared" si="7"/>
        <v>9265.83636</v>
      </c>
    </row>
    <row r="35" spans="1:13" ht="15">
      <c r="A35" s="20" t="s">
        <v>16</v>
      </c>
      <c r="B35" s="21">
        <v>627.6</v>
      </c>
      <c r="C35" s="22">
        <v>49.61984</v>
      </c>
      <c r="D35" s="34">
        <f t="shared" si="8"/>
        <v>3114.1411584000007</v>
      </c>
      <c r="E35" s="21">
        <v>125.5</v>
      </c>
      <c r="F35" s="39">
        <v>20.6</v>
      </c>
      <c r="G35" s="34">
        <f t="shared" si="9"/>
        <v>258.53000000000003</v>
      </c>
      <c r="H35" s="21">
        <v>143.3</v>
      </c>
      <c r="I35" s="39">
        <v>18.16</v>
      </c>
      <c r="J35" s="34">
        <f t="shared" si="10"/>
        <v>260.23280000000005</v>
      </c>
      <c r="K35" s="24">
        <f t="shared" si="5"/>
        <v>896.4000000000001</v>
      </c>
      <c r="L35" s="22">
        <f t="shared" si="6"/>
        <v>40.527710379294966</v>
      </c>
      <c r="M35" s="25">
        <f t="shared" si="7"/>
        <v>3632.903958400001</v>
      </c>
    </row>
    <row r="36" spans="1:13" ht="15">
      <c r="A36" s="20" t="s">
        <v>17</v>
      </c>
      <c r="B36" s="21">
        <v>1503</v>
      </c>
      <c r="C36" s="22">
        <v>49.01472</v>
      </c>
      <c r="D36" s="34">
        <f t="shared" si="8"/>
        <v>7366.912415999999</v>
      </c>
      <c r="E36" s="21">
        <v>143</v>
      </c>
      <c r="F36" s="39">
        <v>50.14932000000001</v>
      </c>
      <c r="G36" s="34">
        <f t="shared" si="9"/>
        <v>717.1352760000002</v>
      </c>
      <c r="H36" s="21">
        <v>316</v>
      </c>
      <c r="I36" s="39">
        <v>32.2</v>
      </c>
      <c r="J36" s="34">
        <f t="shared" si="10"/>
        <v>1017.5200000000001</v>
      </c>
      <c r="K36" s="24">
        <f t="shared" si="5"/>
        <v>1962</v>
      </c>
      <c r="L36" s="22">
        <f t="shared" si="6"/>
        <v>46.3892339041794</v>
      </c>
      <c r="M36" s="25">
        <f t="shared" si="7"/>
        <v>9101.567691999999</v>
      </c>
    </row>
    <row r="37" spans="1:13" ht="15">
      <c r="A37" s="20" t="s">
        <v>18</v>
      </c>
      <c r="B37" s="21">
        <v>602</v>
      </c>
      <c r="C37" s="22">
        <v>36.33429492537313</v>
      </c>
      <c r="D37" s="34">
        <f t="shared" si="8"/>
        <v>2187.3245545074624</v>
      </c>
      <c r="E37" s="21">
        <v>50</v>
      </c>
      <c r="F37" s="39">
        <v>18.79</v>
      </c>
      <c r="G37" s="34">
        <f t="shared" si="9"/>
        <v>93.95</v>
      </c>
      <c r="H37" s="21">
        <v>567.5</v>
      </c>
      <c r="I37" s="39">
        <v>16.432</v>
      </c>
      <c r="J37" s="34">
        <f t="shared" si="10"/>
        <v>932.516</v>
      </c>
      <c r="K37" s="24">
        <f t="shared" si="5"/>
        <v>1219.5</v>
      </c>
      <c r="L37" s="22">
        <f t="shared" si="6"/>
        <v>26.353346080421996</v>
      </c>
      <c r="M37" s="25">
        <f t="shared" si="7"/>
        <v>3213.7905545074623</v>
      </c>
    </row>
    <row r="38" spans="1:13" ht="15">
      <c r="A38" s="20" t="s">
        <v>19</v>
      </c>
      <c r="B38" s="24">
        <v>876</v>
      </c>
      <c r="C38" s="22">
        <v>36.33429492537313</v>
      </c>
      <c r="D38" s="34">
        <f t="shared" si="8"/>
        <v>3182.884235462686</v>
      </c>
      <c r="E38" s="24">
        <v>2</v>
      </c>
      <c r="F38" s="39">
        <v>18</v>
      </c>
      <c r="G38" s="34">
        <f t="shared" si="9"/>
        <v>3.6</v>
      </c>
      <c r="H38" s="24">
        <v>2342</v>
      </c>
      <c r="I38" s="22">
        <v>20</v>
      </c>
      <c r="J38" s="23">
        <f t="shared" si="10"/>
        <v>4684</v>
      </c>
      <c r="K38" s="24">
        <f t="shared" si="5"/>
        <v>3220</v>
      </c>
      <c r="L38" s="22">
        <f t="shared" si="6"/>
        <v>24.442497625660515</v>
      </c>
      <c r="M38" s="25">
        <f t="shared" si="7"/>
        <v>7870.484235462685</v>
      </c>
    </row>
    <row r="39" spans="1:13" ht="15">
      <c r="A39" s="20" t="s">
        <v>20</v>
      </c>
      <c r="B39" s="21">
        <v>298</v>
      </c>
      <c r="C39" s="22">
        <v>36.33429492537313</v>
      </c>
      <c r="D39" s="34">
        <f t="shared" si="8"/>
        <v>1082.7619887761193</v>
      </c>
      <c r="E39" s="21">
        <v>0</v>
      </c>
      <c r="F39" s="39">
        <v>0</v>
      </c>
      <c r="G39" s="34">
        <f t="shared" si="9"/>
        <v>0</v>
      </c>
      <c r="H39" s="21">
        <v>205</v>
      </c>
      <c r="I39" s="39">
        <v>18.26</v>
      </c>
      <c r="J39" s="34">
        <f t="shared" si="10"/>
        <v>374.33000000000004</v>
      </c>
      <c r="K39" s="24">
        <f t="shared" si="5"/>
        <v>503</v>
      </c>
      <c r="L39" s="22">
        <f t="shared" si="6"/>
        <v>28.968031586006347</v>
      </c>
      <c r="M39" s="25">
        <f t="shared" si="7"/>
        <v>1457.0919887761193</v>
      </c>
    </row>
    <row r="40" spans="1:13" ht="15">
      <c r="A40" s="20" t="s">
        <v>21</v>
      </c>
      <c r="B40" s="21">
        <v>53</v>
      </c>
      <c r="C40" s="22">
        <v>36.33429492537313</v>
      </c>
      <c r="D40" s="34">
        <f t="shared" si="8"/>
        <v>192.57176310447758</v>
      </c>
      <c r="E40" s="21">
        <v>99</v>
      </c>
      <c r="F40" s="39">
        <v>16.74</v>
      </c>
      <c r="G40" s="34">
        <f t="shared" si="9"/>
        <v>165.72599999999997</v>
      </c>
      <c r="H40" s="21">
        <v>6</v>
      </c>
      <c r="I40" s="39">
        <v>17.78</v>
      </c>
      <c r="J40" s="34">
        <f t="shared" si="10"/>
        <v>10.668000000000001</v>
      </c>
      <c r="K40" s="24">
        <f>B40+E40+H40</f>
        <v>158</v>
      </c>
      <c r="L40" s="22">
        <f t="shared" si="6"/>
        <v>23.352263487625162</v>
      </c>
      <c r="M40" s="25">
        <f>D40+G40+J40</f>
        <v>368.96576310447756</v>
      </c>
    </row>
    <row r="41" spans="1:13" ht="15">
      <c r="A41" s="20" t="s">
        <v>22</v>
      </c>
      <c r="B41" s="21">
        <v>1059.3</v>
      </c>
      <c r="C41" s="22">
        <v>19.338122400000003</v>
      </c>
      <c r="D41" s="34">
        <f t="shared" si="8"/>
        <v>2048.487305832</v>
      </c>
      <c r="E41" s="21">
        <v>139.5</v>
      </c>
      <c r="F41" s="39">
        <v>23.690448000000004</v>
      </c>
      <c r="G41" s="34">
        <f t="shared" si="9"/>
        <v>330.48174960000006</v>
      </c>
      <c r="H41" s="21">
        <v>266.5</v>
      </c>
      <c r="I41" s="39">
        <v>68.98368</v>
      </c>
      <c r="J41" s="34">
        <f t="shared" si="10"/>
        <v>1838.4150720000002</v>
      </c>
      <c r="K41" s="24">
        <f>B41+E41+H41</f>
        <v>1465.3</v>
      </c>
      <c r="L41" s="22">
        <f t="shared" si="6"/>
        <v>28.78171109965195</v>
      </c>
      <c r="M41" s="25">
        <f>D41+G41+J41</f>
        <v>4217.384127432</v>
      </c>
    </row>
    <row r="42" spans="1:13" ht="15">
      <c r="A42" s="20" t="s">
        <v>23</v>
      </c>
      <c r="B42" s="21">
        <v>0</v>
      </c>
      <c r="C42" s="22">
        <v>0</v>
      </c>
      <c r="D42" s="34">
        <f t="shared" si="8"/>
        <v>0</v>
      </c>
      <c r="E42" s="21">
        <v>0</v>
      </c>
      <c r="F42" s="22">
        <v>0</v>
      </c>
      <c r="G42" s="34">
        <f t="shared" si="9"/>
        <v>0</v>
      </c>
      <c r="H42" s="21">
        <v>0</v>
      </c>
      <c r="I42" s="22">
        <v>0</v>
      </c>
      <c r="J42" s="34">
        <f t="shared" si="10"/>
        <v>0</v>
      </c>
      <c r="K42" s="24">
        <f>B42+E42+H42</f>
        <v>0</v>
      </c>
      <c r="L42" s="22" t="e">
        <f t="shared" si="6"/>
        <v>#DIV/0!</v>
      </c>
      <c r="M42" s="25">
        <f>D42+G42+J42</f>
        <v>0</v>
      </c>
    </row>
    <row r="43" spans="1:13" ht="15">
      <c r="A43" s="26" t="s">
        <v>24</v>
      </c>
      <c r="B43" s="27">
        <v>228</v>
      </c>
      <c r="C43" s="28">
        <v>48.08888640000001</v>
      </c>
      <c r="D43" s="58">
        <f t="shared" si="8"/>
        <v>1096.4266099200001</v>
      </c>
      <c r="E43" s="40">
        <v>302</v>
      </c>
      <c r="F43" s="28">
        <v>45.111696</v>
      </c>
      <c r="G43" s="58">
        <f t="shared" si="9"/>
        <v>1362.3732192000002</v>
      </c>
      <c r="H43" s="40">
        <v>167</v>
      </c>
      <c r="I43" s="28">
        <v>40.70944800000001</v>
      </c>
      <c r="J43" s="58">
        <f t="shared" si="10"/>
        <v>679.8477816000002</v>
      </c>
      <c r="K43" s="27">
        <f>B43+E43+H43</f>
        <v>697</v>
      </c>
      <c r="L43" s="49">
        <f t="shared" si="6"/>
        <v>45.030812205451944</v>
      </c>
      <c r="M43" s="50">
        <f>D43+G43+J43</f>
        <v>3138.6476107200006</v>
      </c>
    </row>
    <row r="44" spans="1:13" ht="15.75" thickBot="1">
      <c r="A44" s="29" t="s">
        <v>25</v>
      </c>
      <c r="B44" s="42">
        <f>SUM(B30:B43)</f>
        <v>21629.1</v>
      </c>
      <c r="C44" s="30">
        <f>D44/B44*10</f>
        <v>39.83894748815095</v>
      </c>
      <c r="D44" s="41">
        <f>SUM(D30:D43)</f>
        <v>86168.05791159657</v>
      </c>
      <c r="E44" s="42">
        <f>SUM(E30:E43)</f>
        <v>9977.3</v>
      </c>
      <c r="F44" s="30">
        <f>G44/E44*10</f>
        <v>40.069078885870944</v>
      </c>
      <c r="G44" s="41">
        <f>SUM(G30:G43)</f>
        <v>39978.12207680001</v>
      </c>
      <c r="H44" s="42">
        <f>SUM(H30:H43)</f>
        <v>18587.9</v>
      </c>
      <c r="I44" s="30">
        <f>J44/H44*10</f>
        <v>37.32794034522466</v>
      </c>
      <c r="J44" s="41">
        <f>SUM(J30:J43)</f>
        <v>69384.80223430015</v>
      </c>
      <c r="K44" s="42">
        <f>SUM(K30:K43)</f>
        <v>50194.3</v>
      </c>
      <c r="L44" s="43">
        <f>M44/K44*10</f>
        <v>38.954818021706984</v>
      </c>
      <c r="M44" s="44">
        <f>SUM(M30:M43)</f>
        <v>195530.9822226967</v>
      </c>
    </row>
    <row r="45" spans="1:13" ht="15.75" thickTop="1">
      <c r="A45" s="59"/>
      <c r="B45" s="60"/>
      <c r="C45" s="61"/>
      <c r="D45" s="60"/>
      <c r="E45" s="60"/>
      <c r="F45" s="61"/>
      <c r="G45" s="60"/>
      <c r="H45" s="60"/>
      <c r="I45" s="61"/>
      <c r="J45" s="60"/>
      <c r="K45" s="60"/>
      <c r="L45" s="61"/>
      <c r="M45" s="60"/>
    </row>
    <row r="46" spans="1:13" ht="14.25">
      <c r="A46" s="344" t="str">
        <f>A24</f>
        <v>KABUPATEN/KOTA PROVINSI KALIMANTAN BARAT</v>
      </c>
      <c r="B46" s="344"/>
      <c r="C46" s="345"/>
      <c r="D46" s="344"/>
      <c r="E46" s="344"/>
      <c r="F46" s="345"/>
      <c r="G46" s="344"/>
      <c r="H46" s="344"/>
      <c r="I46" s="345"/>
      <c r="J46" s="344"/>
      <c r="K46" s="344"/>
      <c r="L46" s="345"/>
      <c r="M46" s="344"/>
    </row>
    <row r="47" spans="11:13" ht="15" thickBot="1">
      <c r="K47" s="346" t="s">
        <v>28</v>
      </c>
      <c r="L47" s="346"/>
      <c r="M47" s="346"/>
    </row>
    <row r="48" spans="1:13" ht="15" thickTop="1">
      <c r="A48" s="347" t="s">
        <v>0</v>
      </c>
      <c r="B48" s="349" t="s">
        <v>26</v>
      </c>
      <c r="C48" s="349"/>
      <c r="D48" s="349"/>
      <c r="E48" s="349" t="s">
        <v>1</v>
      </c>
      <c r="F48" s="349"/>
      <c r="G48" s="349"/>
      <c r="H48" s="350" t="s">
        <v>33</v>
      </c>
      <c r="I48" s="351"/>
      <c r="J48" s="351"/>
      <c r="K48" s="350" t="s">
        <v>34</v>
      </c>
      <c r="L48" s="351"/>
      <c r="M48" s="352"/>
    </row>
    <row r="49" spans="1:18" ht="28.5">
      <c r="A49" s="348"/>
      <c r="B49" s="31" t="s">
        <v>2</v>
      </c>
      <c r="C49" s="32" t="s">
        <v>3</v>
      </c>
      <c r="D49" s="31" t="s">
        <v>4</v>
      </c>
      <c r="E49" s="31" t="s">
        <v>2</v>
      </c>
      <c r="F49" s="32" t="s">
        <v>3</v>
      </c>
      <c r="G49" s="31" t="s">
        <v>4</v>
      </c>
      <c r="H49" s="31" t="s">
        <v>2</v>
      </c>
      <c r="I49" s="32" t="s">
        <v>3</v>
      </c>
      <c r="J49" s="33" t="s">
        <v>4</v>
      </c>
      <c r="K49" s="4" t="s">
        <v>2</v>
      </c>
      <c r="L49" s="5" t="s">
        <v>3</v>
      </c>
      <c r="M49" s="6" t="s">
        <v>4</v>
      </c>
      <c r="O49" s="2"/>
      <c r="P49" s="3"/>
      <c r="Q49" s="3"/>
      <c r="R49" s="3"/>
    </row>
    <row r="50" spans="1:13" ht="15">
      <c r="A50" s="7" t="s">
        <v>5</v>
      </c>
      <c r="B50" s="8" t="s">
        <v>6</v>
      </c>
      <c r="C50" s="9" t="s">
        <v>7</v>
      </c>
      <c r="D50" s="8" t="s">
        <v>8</v>
      </c>
      <c r="E50" s="8" t="s">
        <v>9</v>
      </c>
      <c r="F50" s="9" t="s">
        <v>10</v>
      </c>
      <c r="G50" s="8" t="s">
        <v>11</v>
      </c>
      <c r="H50" s="10"/>
      <c r="I50" s="11"/>
      <c r="J50" s="12"/>
      <c r="K50" s="10"/>
      <c r="L50" s="11"/>
      <c r="M50" s="13"/>
    </row>
    <row r="51" spans="1:13" ht="15">
      <c r="A51" s="14"/>
      <c r="B51" s="15"/>
      <c r="C51" s="16"/>
      <c r="D51" s="17"/>
      <c r="E51" s="17"/>
      <c r="F51" s="16"/>
      <c r="G51" s="17"/>
      <c r="H51" s="17"/>
      <c r="I51" s="16"/>
      <c r="J51" s="18"/>
      <c r="K51" s="17"/>
      <c r="L51" s="16"/>
      <c r="M51" s="19"/>
    </row>
    <row r="52" spans="1:13" ht="15">
      <c r="A52" s="20" t="s">
        <v>12</v>
      </c>
      <c r="B52" s="21">
        <v>75.39999999999999</v>
      </c>
      <c r="C52" s="39">
        <v>13.66</v>
      </c>
      <c r="D52" s="34">
        <f>B52*C52/10</f>
        <v>102.9964</v>
      </c>
      <c r="E52" s="21">
        <v>282.2</v>
      </c>
      <c r="F52" s="39">
        <v>19.34</v>
      </c>
      <c r="G52" s="34">
        <f>E52*F52/10</f>
        <v>545.7747999999999</v>
      </c>
      <c r="H52" s="21">
        <v>2.9</v>
      </c>
      <c r="I52" s="39">
        <v>6.93</v>
      </c>
      <c r="J52" s="34">
        <f>H52*I52/10</f>
        <v>2.0096999999999996</v>
      </c>
      <c r="K52" s="24">
        <f aca="true" t="shared" si="11" ref="K52:K61">B52+E52+H52</f>
        <v>360.49999999999994</v>
      </c>
      <c r="L52" s="22">
        <f aca="true" t="shared" si="12" ref="L52:L65">M52/K52*10</f>
        <v>18.052174757281552</v>
      </c>
      <c r="M52" s="25">
        <f aca="true" t="shared" si="13" ref="M52:M61">D52+G52+J52</f>
        <v>650.7808999999999</v>
      </c>
    </row>
    <row r="53" spans="1:13" ht="15">
      <c r="A53" s="20" t="s">
        <v>13</v>
      </c>
      <c r="B53" s="21">
        <v>0</v>
      </c>
      <c r="C53" s="39">
        <v>0</v>
      </c>
      <c r="D53" s="34">
        <f aca="true" t="shared" si="14" ref="D53:D65">B53*C53/10</f>
        <v>0</v>
      </c>
      <c r="E53" s="21">
        <v>4</v>
      </c>
      <c r="F53" s="39">
        <v>10</v>
      </c>
      <c r="G53" s="34">
        <f aca="true" t="shared" si="15" ref="G53:G65">E53*F53/10</f>
        <v>4</v>
      </c>
      <c r="H53" s="21">
        <v>1</v>
      </c>
      <c r="I53" s="39">
        <v>11.1</v>
      </c>
      <c r="J53" s="34">
        <f aca="true" t="shared" si="16" ref="J53:J65">H53*I53/10</f>
        <v>1.1099999999999999</v>
      </c>
      <c r="K53" s="24">
        <f t="shared" si="11"/>
        <v>5</v>
      </c>
      <c r="L53" s="22">
        <f t="shared" si="12"/>
        <v>10.219999999999999</v>
      </c>
      <c r="M53" s="25">
        <f t="shared" si="13"/>
        <v>5.109999999999999</v>
      </c>
    </row>
    <row r="54" spans="1:13" ht="15">
      <c r="A54" s="20" t="s">
        <v>14</v>
      </c>
      <c r="B54" s="21">
        <v>48</v>
      </c>
      <c r="C54" s="39">
        <v>10.63</v>
      </c>
      <c r="D54" s="34">
        <f t="shared" si="14"/>
        <v>51.024</v>
      </c>
      <c r="E54" s="21">
        <v>10</v>
      </c>
      <c r="F54" s="39">
        <v>10</v>
      </c>
      <c r="G54" s="34">
        <f t="shared" si="15"/>
        <v>10</v>
      </c>
      <c r="H54" s="21">
        <v>98</v>
      </c>
      <c r="I54" s="39">
        <v>5</v>
      </c>
      <c r="J54" s="34">
        <f t="shared" si="16"/>
        <v>49</v>
      </c>
      <c r="K54" s="24">
        <f t="shared" si="11"/>
        <v>156</v>
      </c>
      <c r="L54" s="22">
        <f t="shared" si="12"/>
        <v>7.052820512820512</v>
      </c>
      <c r="M54" s="25">
        <f t="shared" si="13"/>
        <v>110.024</v>
      </c>
    </row>
    <row r="55" spans="1:13" ht="15">
      <c r="A55" s="20" t="s">
        <v>36</v>
      </c>
      <c r="B55" s="21">
        <v>0</v>
      </c>
      <c r="C55" s="39">
        <v>0</v>
      </c>
      <c r="D55" s="34">
        <f t="shared" si="14"/>
        <v>0</v>
      </c>
      <c r="E55" s="21">
        <v>0</v>
      </c>
      <c r="F55" s="39">
        <v>0</v>
      </c>
      <c r="G55" s="34">
        <f t="shared" si="15"/>
        <v>0</v>
      </c>
      <c r="H55" s="21">
        <v>2</v>
      </c>
      <c r="I55" s="39">
        <v>11.26</v>
      </c>
      <c r="J55" s="34">
        <f t="shared" si="16"/>
        <v>2.252</v>
      </c>
      <c r="K55" s="24">
        <f t="shared" si="11"/>
        <v>2</v>
      </c>
      <c r="L55" s="22">
        <f t="shared" si="12"/>
        <v>11.259999999999998</v>
      </c>
      <c r="M55" s="25">
        <f t="shared" si="13"/>
        <v>2.252</v>
      </c>
    </row>
    <row r="56" spans="1:13" ht="15">
      <c r="A56" s="20" t="s">
        <v>15</v>
      </c>
      <c r="B56" s="21">
        <v>0</v>
      </c>
      <c r="C56" s="39">
        <v>0</v>
      </c>
      <c r="D56" s="34">
        <f t="shared" si="14"/>
        <v>0</v>
      </c>
      <c r="E56" s="21">
        <v>1</v>
      </c>
      <c r="F56" s="39">
        <v>10</v>
      </c>
      <c r="G56" s="34">
        <f t="shared" si="15"/>
        <v>1</v>
      </c>
      <c r="H56" s="21">
        <v>7</v>
      </c>
      <c r="I56" s="39">
        <v>6.2</v>
      </c>
      <c r="J56" s="34">
        <f t="shared" si="16"/>
        <v>4.34</v>
      </c>
      <c r="K56" s="24">
        <f t="shared" si="11"/>
        <v>8</v>
      </c>
      <c r="L56" s="22">
        <f t="shared" si="12"/>
        <v>6.675</v>
      </c>
      <c r="M56" s="25">
        <f t="shared" si="13"/>
        <v>5.34</v>
      </c>
    </row>
    <row r="57" spans="1:13" ht="15">
      <c r="A57" s="20" t="s">
        <v>16</v>
      </c>
      <c r="B57" s="21">
        <v>42</v>
      </c>
      <c r="C57" s="39">
        <v>11.43</v>
      </c>
      <c r="D57" s="34">
        <f t="shared" si="14"/>
        <v>48.006</v>
      </c>
      <c r="E57" s="21">
        <v>7</v>
      </c>
      <c r="F57" s="39">
        <v>11.82</v>
      </c>
      <c r="G57" s="34">
        <f t="shared" si="15"/>
        <v>8.274000000000001</v>
      </c>
      <c r="H57" s="21">
        <v>0</v>
      </c>
      <c r="I57" s="39">
        <v>0</v>
      </c>
      <c r="J57" s="34">
        <f t="shared" si="16"/>
        <v>0</v>
      </c>
      <c r="K57" s="24">
        <f t="shared" si="11"/>
        <v>49</v>
      </c>
      <c r="L57" s="22">
        <f t="shared" si="12"/>
        <v>11.485714285714286</v>
      </c>
      <c r="M57" s="25">
        <f t="shared" si="13"/>
        <v>56.28</v>
      </c>
    </row>
    <row r="58" spans="1:13" ht="15">
      <c r="A58" s="20" t="s">
        <v>17</v>
      </c>
      <c r="B58" s="21">
        <v>55</v>
      </c>
      <c r="C58" s="39">
        <v>11.56</v>
      </c>
      <c r="D58" s="34">
        <f t="shared" si="14"/>
        <v>63.580000000000005</v>
      </c>
      <c r="E58" s="21">
        <v>7</v>
      </c>
      <c r="F58" s="39">
        <v>12.33</v>
      </c>
      <c r="G58" s="34">
        <f t="shared" si="15"/>
        <v>8.631</v>
      </c>
      <c r="H58" s="21">
        <v>0</v>
      </c>
      <c r="I58" s="39">
        <v>0</v>
      </c>
      <c r="J58" s="34">
        <f t="shared" si="16"/>
        <v>0</v>
      </c>
      <c r="K58" s="24">
        <f t="shared" si="11"/>
        <v>62</v>
      </c>
      <c r="L58" s="22">
        <f t="shared" si="12"/>
        <v>11.64693548387097</v>
      </c>
      <c r="M58" s="25">
        <f t="shared" si="13"/>
        <v>72.21100000000001</v>
      </c>
    </row>
    <row r="59" spans="1:13" ht="15">
      <c r="A59" s="20" t="s">
        <v>18</v>
      </c>
      <c r="B59" s="21">
        <v>55</v>
      </c>
      <c r="C59" s="39">
        <v>10</v>
      </c>
      <c r="D59" s="34">
        <f t="shared" si="14"/>
        <v>55</v>
      </c>
      <c r="E59" s="21">
        <v>1</v>
      </c>
      <c r="F59" s="39">
        <v>10</v>
      </c>
      <c r="G59" s="34">
        <f t="shared" si="15"/>
        <v>1</v>
      </c>
      <c r="H59" s="36">
        <v>93</v>
      </c>
      <c r="I59" s="37">
        <v>8.0338</v>
      </c>
      <c r="J59" s="48">
        <f t="shared" si="16"/>
        <v>74.71433999999999</v>
      </c>
      <c r="K59" s="24">
        <f t="shared" si="11"/>
        <v>149</v>
      </c>
      <c r="L59" s="22">
        <f t="shared" si="12"/>
        <v>8.772774496644294</v>
      </c>
      <c r="M59" s="25">
        <f t="shared" si="13"/>
        <v>130.71434</v>
      </c>
    </row>
    <row r="60" spans="1:13" ht="15">
      <c r="A60" s="20" t="s">
        <v>19</v>
      </c>
      <c r="B60" s="21">
        <v>0</v>
      </c>
      <c r="C60" s="39">
        <v>0</v>
      </c>
      <c r="D60" s="34">
        <f t="shared" si="14"/>
        <v>0</v>
      </c>
      <c r="E60" s="21">
        <v>0</v>
      </c>
      <c r="F60" s="39">
        <v>0</v>
      </c>
      <c r="G60" s="34">
        <f t="shared" si="15"/>
        <v>0</v>
      </c>
      <c r="H60" s="21">
        <v>0</v>
      </c>
      <c r="I60" s="39">
        <v>0</v>
      </c>
      <c r="J60" s="34">
        <f t="shared" si="16"/>
        <v>0</v>
      </c>
      <c r="K60" s="24">
        <f t="shared" si="11"/>
        <v>0</v>
      </c>
      <c r="L60" s="22" t="e">
        <f t="shared" si="12"/>
        <v>#DIV/0!</v>
      </c>
      <c r="M60" s="25">
        <f t="shared" si="13"/>
        <v>0</v>
      </c>
    </row>
    <row r="61" spans="1:13" ht="15">
      <c r="A61" s="20" t="s">
        <v>20</v>
      </c>
      <c r="B61" s="21">
        <v>118</v>
      </c>
      <c r="C61" s="39">
        <v>10</v>
      </c>
      <c r="D61" s="34">
        <f t="shared" si="14"/>
        <v>118</v>
      </c>
      <c r="E61" s="21">
        <v>20</v>
      </c>
      <c r="F61" s="39">
        <v>6</v>
      </c>
      <c r="G61" s="34">
        <f t="shared" si="15"/>
        <v>12</v>
      </c>
      <c r="H61" s="21">
        <v>3</v>
      </c>
      <c r="I61" s="39">
        <v>9.8</v>
      </c>
      <c r="J61" s="34">
        <f t="shared" si="16"/>
        <v>2.9400000000000004</v>
      </c>
      <c r="K61" s="24">
        <f t="shared" si="11"/>
        <v>141</v>
      </c>
      <c r="L61" s="22">
        <f t="shared" si="12"/>
        <v>9.428368794326241</v>
      </c>
      <c r="M61" s="25">
        <f t="shared" si="13"/>
        <v>132.94</v>
      </c>
    </row>
    <row r="62" spans="1:13" ht="15">
      <c r="A62" s="20" t="s">
        <v>21</v>
      </c>
      <c r="B62" s="21">
        <v>2.5</v>
      </c>
      <c r="C62" s="39">
        <v>10.63</v>
      </c>
      <c r="D62" s="34">
        <f t="shared" si="14"/>
        <v>2.6575</v>
      </c>
      <c r="E62" s="21">
        <v>3</v>
      </c>
      <c r="F62" s="39">
        <v>10</v>
      </c>
      <c r="G62" s="34">
        <f t="shared" si="15"/>
        <v>3</v>
      </c>
      <c r="H62" s="21">
        <v>1</v>
      </c>
      <c r="I62" s="39">
        <v>9.92</v>
      </c>
      <c r="J62" s="34">
        <f t="shared" si="16"/>
        <v>0.992</v>
      </c>
      <c r="K62" s="24">
        <f>B62+E62+H62</f>
        <v>6.5</v>
      </c>
      <c r="L62" s="22">
        <f t="shared" si="12"/>
        <v>10.23</v>
      </c>
      <c r="M62" s="25">
        <f>D62+G62+J62</f>
        <v>6.649500000000001</v>
      </c>
    </row>
    <row r="63" spans="1:13" ht="15">
      <c r="A63" s="20" t="s">
        <v>22</v>
      </c>
      <c r="B63" s="21">
        <v>31.3</v>
      </c>
      <c r="C63" s="39">
        <v>11.95</v>
      </c>
      <c r="D63" s="34">
        <f t="shared" si="14"/>
        <v>37.403499999999994</v>
      </c>
      <c r="E63" s="21">
        <v>1</v>
      </c>
      <c r="F63" s="39">
        <v>10</v>
      </c>
      <c r="G63" s="34">
        <f t="shared" si="15"/>
        <v>1</v>
      </c>
      <c r="H63" s="21">
        <v>1.3</v>
      </c>
      <c r="I63" s="39">
        <v>12.71</v>
      </c>
      <c r="J63" s="34">
        <f t="shared" si="16"/>
        <v>1.6523000000000003</v>
      </c>
      <c r="K63" s="24">
        <f>B63+E63+H63</f>
        <v>33.599999999999994</v>
      </c>
      <c r="L63" s="22">
        <f t="shared" si="12"/>
        <v>11.921369047619045</v>
      </c>
      <c r="M63" s="25">
        <f>D63+G63+J63</f>
        <v>40.05579999999999</v>
      </c>
    </row>
    <row r="64" spans="1:13" ht="15">
      <c r="A64" s="20" t="s">
        <v>23</v>
      </c>
      <c r="B64" s="21">
        <v>0</v>
      </c>
      <c r="C64" s="39">
        <v>0</v>
      </c>
      <c r="D64" s="34">
        <f t="shared" si="14"/>
        <v>0</v>
      </c>
      <c r="E64" s="21">
        <v>0</v>
      </c>
      <c r="F64" s="39">
        <v>0</v>
      </c>
      <c r="G64" s="34">
        <f t="shared" si="15"/>
        <v>0</v>
      </c>
      <c r="H64" s="21">
        <v>0</v>
      </c>
      <c r="I64" s="39">
        <v>0</v>
      </c>
      <c r="J64" s="34">
        <f t="shared" si="16"/>
        <v>0</v>
      </c>
      <c r="K64" s="24">
        <f>B64+E64+H64</f>
        <v>0</v>
      </c>
      <c r="L64" s="22" t="e">
        <f t="shared" si="12"/>
        <v>#DIV/0!</v>
      </c>
      <c r="M64" s="25">
        <f>D64+G64+J64</f>
        <v>0</v>
      </c>
    </row>
    <row r="65" spans="1:13" ht="15">
      <c r="A65" s="26" t="s">
        <v>24</v>
      </c>
      <c r="B65" s="40">
        <v>40</v>
      </c>
      <c r="C65" s="28">
        <v>11.52</v>
      </c>
      <c r="D65" s="58">
        <f t="shared" si="14"/>
        <v>46.08</v>
      </c>
      <c r="E65" s="27">
        <v>10</v>
      </c>
      <c r="F65" s="28">
        <v>10</v>
      </c>
      <c r="G65" s="58">
        <f t="shared" si="15"/>
        <v>10</v>
      </c>
      <c r="H65" s="40">
        <v>2</v>
      </c>
      <c r="I65" s="28">
        <v>10</v>
      </c>
      <c r="J65" s="58">
        <f t="shared" si="16"/>
        <v>2</v>
      </c>
      <c r="K65" s="27">
        <f>B65+E65+H65</f>
        <v>52</v>
      </c>
      <c r="L65" s="49">
        <f t="shared" si="12"/>
        <v>11.169230769230769</v>
      </c>
      <c r="M65" s="50">
        <f>D65+G65+J65</f>
        <v>58.08</v>
      </c>
    </row>
    <row r="66" spans="1:13" ht="15.75" thickBot="1">
      <c r="A66" s="29" t="s">
        <v>25</v>
      </c>
      <c r="B66" s="42">
        <f>SUM(B52:B65)</f>
        <v>467.2</v>
      </c>
      <c r="C66" s="30">
        <f>D66/B66*10</f>
        <v>11.231750856164386</v>
      </c>
      <c r="D66" s="41">
        <f>SUM(D52:D65)</f>
        <v>524.7474000000001</v>
      </c>
      <c r="E66" s="42">
        <f>SUM(E52:E65)</f>
        <v>346.2</v>
      </c>
      <c r="F66" s="30">
        <f>G66/E66*10</f>
        <v>17.466198729058345</v>
      </c>
      <c r="G66" s="41">
        <f>SUM(G52:G65)</f>
        <v>604.6797999999999</v>
      </c>
      <c r="H66" s="42">
        <f>SUM(H52:H65)</f>
        <v>211.20000000000002</v>
      </c>
      <c r="I66" s="30">
        <f>J66/H66*10</f>
        <v>6.676625946969695</v>
      </c>
      <c r="J66" s="41">
        <f>SUM(J52:J65)</f>
        <v>141.01033999999999</v>
      </c>
      <c r="K66" s="42">
        <f>SUM(K52:K65)</f>
        <v>1024.6</v>
      </c>
      <c r="L66" s="43">
        <f>M66/K66*10</f>
        <v>12.399351356626978</v>
      </c>
      <c r="M66" s="44">
        <f>SUM(M52:M65)</f>
        <v>1270.43754</v>
      </c>
    </row>
    <row r="67" spans="1:13" ht="15.75" thickTop="1">
      <c r="A67" s="59"/>
      <c r="B67" s="60"/>
      <c r="C67" s="61"/>
      <c r="D67" s="60"/>
      <c r="E67" s="60"/>
      <c r="F67" s="61"/>
      <c r="G67" s="60"/>
      <c r="H67" s="60"/>
      <c r="I67" s="61"/>
      <c r="J67" s="60"/>
      <c r="K67" s="60"/>
      <c r="L67" s="61"/>
      <c r="M67" s="60"/>
    </row>
    <row r="68" spans="1:13" ht="14.25">
      <c r="A68" s="344" t="str">
        <f>A46</f>
        <v>KABUPATEN/KOTA PROVINSI KALIMANTAN BARAT</v>
      </c>
      <c r="B68" s="344"/>
      <c r="C68" s="345"/>
      <c r="D68" s="344"/>
      <c r="E68" s="344"/>
      <c r="F68" s="345"/>
      <c r="G68" s="344"/>
      <c r="H68" s="344"/>
      <c r="I68" s="345"/>
      <c r="J68" s="344"/>
      <c r="K68" s="344"/>
      <c r="L68" s="345"/>
      <c r="M68" s="344"/>
    </row>
    <row r="69" spans="11:13" ht="15" thickBot="1">
      <c r="K69" s="346" t="s">
        <v>29</v>
      </c>
      <c r="L69" s="346"/>
      <c r="M69" s="346"/>
    </row>
    <row r="70" spans="1:13" ht="15" thickTop="1">
      <c r="A70" s="347" t="s">
        <v>0</v>
      </c>
      <c r="B70" s="349" t="s">
        <v>26</v>
      </c>
      <c r="C70" s="349"/>
      <c r="D70" s="349"/>
      <c r="E70" s="349" t="s">
        <v>1</v>
      </c>
      <c r="F70" s="349"/>
      <c r="G70" s="349"/>
      <c r="H70" s="350" t="s">
        <v>33</v>
      </c>
      <c r="I70" s="351"/>
      <c r="J70" s="351"/>
      <c r="K70" s="350" t="s">
        <v>34</v>
      </c>
      <c r="L70" s="351"/>
      <c r="M70" s="352"/>
    </row>
    <row r="71" spans="1:18" ht="28.5">
      <c r="A71" s="348"/>
      <c r="B71" s="31" t="s">
        <v>2</v>
      </c>
      <c r="C71" s="32" t="s">
        <v>3</v>
      </c>
      <c r="D71" s="31" t="s">
        <v>4</v>
      </c>
      <c r="E71" s="31" t="s">
        <v>2</v>
      </c>
      <c r="F71" s="32" t="s">
        <v>3</v>
      </c>
      <c r="G71" s="31" t="s">
        <v>4</v>
      </c>
      <c r="H71" s="31" t="s">
        <v>2</v>
      </c>
      <c r="I71" s="32" t="s">
        <v>3</v>
      </c>
      <c r="J71" s="33" t="s">
        <v>4</v>
      </c>
      <c r="K71" s="4" t="s">
        <v>2</v>
      </c>
      <c r="L71" s="5" t="s">
        <v>3</v>
      </c>
      <c r="M71" s="6" t="s">
        <v>4</v>
      </c>
      <c r="O71" s="2"/>
      <c r="P71" s="3"/>
      <c r="Q71" s="3"/>
      <c r="R71" s="3"/>
    </row>
    <row r="72" spans="1:13" ht="15">
      <c r="A72" s="7" t="s">
        <v>5</v>
      </c>
      <c r="B72" s="8" t="s">
        <v>6</v>
      </c>
      <c r="C72" s="9" t="s">
        <v>7</v>
      </c>
      <c r="D72" s="8" t="s">
        <v>8</v>
      </c>
      <c r="E72" s="8" t="s">
        <v>9</v>
      </c>
      <c r="F72" s="9" t="s">
        <v>10</v>
      </c>
      <c r="G72" s="8" t="s">
        <v>11</v>
      </c>
      <c r="H72" s="10"/>
      <c r="I72" s="11"/>
      <c r="J72" s="12"/>
      <c r="K72" s="10"/>
      <c r="L72" s="11"/>
      <c r="M72" s="13"/>
    </row>
    <row r="73" spans="1:13" ht="15">
      <c r="A73" s="14"/>
      <c r="B73" s="15"/>
      <c r="C73" s="16"/>
      <c r="D73" s="17"/>
      <c r="E73" s="17"/>
      <c r="F73" s="16"/>
      <c r="G73" s="17"/>
      <c r="H73" s="17"/>
      <c r="I73" s="16"/>
      <c r="J73" s="18"/>
      <c r="K73" s="17"/>
      <c r="L73" s="16"/>
      <c r="M73" s="19"/>
    </row>
    <row r="74" spans="1:13" ht="15">
      <c r="A74" s="20" t="s">
        <v>12</v>
      </c>
      <c r="B74" s="21">
        <v>5</v>
      </c>
      <c r="C74" s="22">
        <v>6.912000000000002</v>
      </c>
      <c r="D74" s="21">
        <f>B74*C74/10</f>
        <v>3.456000000000001</v>
      </c>
      <c r="E74" s="21">
        <v>5</v>
      </c>
      <c r="F74" s="39">
        <v>6.178133333333334</v>
      </c>
      <c r="G74" s="21">
        <f>E74*F74/10</f>
        <v>3.089066666666667</v>
      </c>
      <c r="H74" s="21">
        <v>6</v>
      </c>
      <c r="I74" s="39">
        <v>10</v>
      </c>
      <c r="J74" s="21">
        <f>H74*I74/10</f>
        <v>6</v>
      </c>
      <c r="K74" s="24">
        <f aca="true" t="shared" si="17" ref="K74:K83">B74+E74+H74</f>
        <v>16</v>
      </c>
      <c r="L74" s="22">
        <f aca="true" t="shared" si="18" ref="L74:L87">M74/K74*10</f>
        <v>7.840666666666667</v>
      </c>
      <c r="M74" s="25">
        <f aca="true" t="shared" si="19" ref="M74:M83">D74+G74+J74</f>
        <v>12.545066666666667</v>
      </c>
    </row>
    <row r="75" spans="1:13" ht="15">
      <c r="A75" s="20" t="s">
        <v>13</v>
      </c>
      <c r="B75" s="21">
        <v>28</v>
      </c>
      <c r="C75" s="22">
        <v>5.12</v>
      </c>
      <c r="D75" s="21">
        <f aca="true" t="shared" si="20" ref="D75:D87">B75*C75/10</f>
        <v>14.336000000000002</v>
      </c>
      <c r="E75" s="21">
        <v>44.9</v>
      </c>
      <c r="F75" s="39">
        <v>14.847999999999999</v>
      </c>
      <c r="G75" s="21">
        <f aca="true" t="shared" si="21" ref="G75:G87">E75*F75/10</f>
        <v>66.66752</v>
      </c>
      <c r="H75" s="21">
        <v>24.8</v>
      </c>
      <c r="I75" s="39">
        <v>7.167999999999998</v>
      </c>
      <c r="J75" s="21">
        <f aca="true" t="shared" si="22" ref="J75:J87">H75*I75/10</f>
        <v>17.776639999999997</v>
      </c>
      <c r="K75" s="24">
        <f t="shared" si="17"/>
        <v>97.7</v>
      </c>
      <c r="L75" s="22">
        <f t="shared" si="18"/>
        <v>10.11055885363357</v>
      </c>
      <c r="M75" s="25">
        <f t="shared" si="19"/>
        <v>98.78016</v>
      </c>
    </row>
    <row r="76" spans="1:13" ht="15">
      <c r="A76" s="20" t="s">
        <v>14</v>
      </c>
      <c r="B76" s="21">
        <v>26</v>
      </c>
      <c r="C76" s="22">
        <v>11.92</v>
      </c>
      <c r="D76" s="21">
        <f t="shared" si="20"/>
        <v>30.992</v>
      </c>
      <c r="E76" s="21">
        <v>12</v>
      </c>
      <c r="F76" s="39">
        <v>28.12</v>
      </c>
      <c r="G76" s="21">
        <f t="shared" si="21"/>
        <v>33.744</v>
      </c>
      <c r="H76" s="21">
        <v>7</v>
      </c>
      <c r="I76" s="39">
        <v>11.1</v>
      </c>
      <c r="J76" s="21">
        <f t="shared" si="22"/>
        <v>7.7700000000000005</v>
      </c>
      <c r="K76" s="24">
        <f t="shared" si="17"/>
        <v>45</v>
      </c>
      <c r="L76" s="22">
        <f t="shared" si="18"/>
        <v>16.112444444444446</v>
      </c>
      <c r="M76" s="25">
        <f t="shared" si="19"/>
        <v>72.506</v>
      </c>
    </row>
    <row r="77" spans="1:13" ht="15">
      <c r="A77" s="20" t="s">
        <v>36</v>
      </c>
      <c r="B77" s="21">
        <v>2</v>
      </c>
      <c r="C77" s="22">
        <v>13.96</v>
      </c>
      <c r="D77" s="21">
        <f t="shared" si="20"/>
        <v>2.7920000000000003</v>
      </c>
      <c r="E77" s="21">
        <v>2</v>
      </c>
      <c r="F77" s="39">
        <v>12.15</v>
      </c>
      <c r="G77" s="21">
        <f t="shared" si="21"/>
        <v>2.43</v>
      </c>
      <c r="H77" s="45">
        <v>0</v>
      </c>
      <c r="I77" s="46">
        <v>0</v>
      </c>
      <c r="J77" s="45">
        <f t="shared" si="22"/>
        <v>0</v>
      </c>
      <c r="K77" s="24">
        <f t="shared" si="17"/>
        <v>4</v>
      </c>
      <c r="L77" s="22">
        <f t="shared" si="18"/>
        <v>13.055000000000001</v>
      </c>
      <c r="M77" s="25">
        <f t="shared" si="19"/>
        <v>5.222</v>
      </c>
    </row>
    <row r="78" spans="1:13" ht="15">
      <c r="A78" s="20" t="s">
        <v>15</v>
      </c>
      <c r="B78" s="21">
        <v>28</v>
      </c>
      <c r="C78" s="22">
        <v>10</v>
      </c>
      <c r="D78" s="21">
        <f t="shared" si="20"/>
        <v>28</v>
      </c>
      <c r="E78" s="21">
        <v>47</v>
      </c>
      <c r="F78" s="39">
        <v>10.85</v>
      </c>
      <c r="G78" s="21">
        <f t="shared" si="21"/>
        <v>50.995</v>
      </c>
      <c r="H78" s="45">
        <v>27</v>
      </c>
      <c r="I78" s="46">
        <v>10.9</v>
      </c>
      <c r="J78" s="45">
        <f t="shared" si="22"/>
        <v>29.43</v>
      </c>
      <c r="K78" s="24">
        <f t="shared" si="17"/>
        <v>102</v>
      </c>
      <c r="L78" s="22">
        <f t="shared" si="18"/>
        <v>10.629901960784316</v>
      </c>
      <c r="M78" s="25">
        <f t="shared" si="19"/>
        <v>108.42500000000001</v>
      </c>
    </row>
    <row r="79" spans="1:13" ht="15">
      <c r="A79" s="20" t="s">
        <v>16</v>
      </c>
      <c r="B79" s="21">
        <v>8</v>
      </c>
      <c r="C79" s="22">
        <v>13.68</v>
      </c>
      <c r="D79" s="21">
        <f t="shared" si="20"/>
        <v>10.943999999999999</v>
      </c>
      <c r="E79" s="21">
        <v>9</v>
      </c>
      <c r="F79" s="39">
        <v>14.66</v>
      </c>
      <c r="G79" s="21">
        <f t="shared" si="21"/>
        <v>13.193999999999999</v>
      </c>
      <c r="H79" s="45">
        <v>6</v>
      </c>
      <c r="I79" s="46">
        <v>14.74</v>
      </c>
      <c r="J79" s="45">
        <f t="shared" si="22"/>
        <v>8.844</v>
      </c>
      <c r="K79" s="24">
        <f t="shared" si="17"/>
        <v>23</v>
      </c>
      <c r="L79" s="22">
        <f t="shared" si="18"/>
        <v>14.34</v>
      </c>
      <c r="M79" s="25">
        <f t="shared" si="19"/>
        <v>32.982</v>
      </c>
    </row>
    <row r="80" spans="1:13" ht="15">
      <c r="A80" s="20" t="s">
        <v>17</v>
      </c>
      <c r="B80" s="21">
        <v>35</v>
      </c>
      <c r="C80" s="22">
        <v>13.26</v>
      </c>
      <c r="D80" s="21">
        <f t="shared" si="20"/>
        <v>46.41</v>
      </c>
      <c r="E80" s="21">
        <v>24</v>
      </c>
      <c r="F80" s="39">
        <v>3.968</v>
      </c>
      <c r="G80" s="21">
        <f t="shared" si="21"/>
        <v>9.5232</v>
      </c>
      <c r="H80" s="21">
        <v>11</v>
      </c>
      <c r="I80" s="39">
        <v>12.78</v>
      </c>
      <c r="J80" s="21">
        <f t="shared" si="22"/>
        <v>14.057999999999998</v>
      </c>
      <c r="K80" s="24">
        <f t="shared" si="17"/>
        <v>70</v>
      </c>
      <c r="L80" s="22">
        <f t="shared" si="18"/>
        <v>9.998742857142856</v>
      </c>
      <c r="M80" s="25">
        <f t="shared" si="19"/>
        <v>69.99119999999999</v>
      </c>
    </row>
    <row r="81" spans="1:13" ht="15">
      <c r="A81" s="20" t="s">
        <v>18</v>
      </c>
      <c r="B81" s="21">
        <v>7</v>
      </c>
      <c r="C81" s="22">
        <v>9.23</v>
      </c>
      <c r="D81" s="21">
        <f t="shared" si="20"/>
        <v>6.461</v>
      </c>
      <c r="E81" s="21">
        <v>12</v>
      </c>
      <c r="F81" s="39">
        <v>10.38</v>
      </c>
      <c r="G81" s="21">
        <f t="shared" si="21"/>
        <v>12.456</v>
      </c>
      <c r="H81" s="21">
        <v>21</v>
      </c>
      <c r="I81" s="39">
        <v>11.03</v>
      </c>
      <c r="J81" s="21">
        <f t="shared" si="22"/>
        <v>23.163</v>
      </c>
      <c r="K81" s="24">
        <f t="shared" si="17"/>
        <v>40</v>
      </c>
      <c r="L81" s="22">
        <f t="shared" si="18"/>
        <v>10.52</v>
      </c>
      <c r="M81" s="25">
        <f t="shared" si="19"/>
        <v>42.08</v>
      </c>
    </row>
    <row r="82" spans="1:13" ht="15">
      <c r="A82" s="20" t="s">
        <v>19</v>
      </c>
      <c r="B82" s="21">
        <v>1</v>
      </c>
      <c r="C82" s="22">
        <v>13.004800000000003</v>
      </c>
      <c r="D82" s="21">
        <f t="shared" si="20"/>
        <v>1.3004800000000003</v>
      </c>
      <c r="E82" s="21">
        <v>1</v>
      </c>
      <c r="F82" s="39">
        <v>18.7264</v>
      </c>
      <c r="G82" s="21">
        <f t="shared" si="21"/>
        <v>1.87264</v>
      </c>
      <c r="H82" s="24">
        <v>1</v>
      </c>
      <c r="I82" s="39">
        <v>10.76</v>
      </c>
      <c r="J82" s="21">
        <f t="shared" si="22"/>
        <v>1.076</v>
      </c>
      <c r="K82" s="24">
        <f t="shared" si="17"/>
        <v>3</v>
      </c>
      <c r="L82" s="22">
        <f t="shared" si="18"/>
        <v>14.163733333333335</v>
      </c>
      <c r="M82" s="25">
        <f t="shared" si="19"/>
        <v>4.2491200000000005</v>
      </c>
    </row>
    <row r="83" spans="1:13" ht="15">
      <c r="A83" s="20" t="s">
        <v>20</v>
      </c>
      <c r="B83" s="21">
        <v>3</v>
      </c>
      <c r="C83" s="22">
        <v>10.112000000000002</v>
      </c>
      <c r="D83" s="21">
        <f t="shared" si="20"/>
        <v>3.0336000000000007</v>
      </c>
      <c r="E83" s="21">
        <v>5</v>
      </c>
      <c r="F83" s="39">
        <v>10</v>
      </c>
      <c r="G83" s="21">
        <f t="shared" si="21"/>
        <v>5</v>
      </c>
      <c r="H83" s="21">
        <v>1</v>
      </c>
      <c r="I83" s="39">
        <v>10</v>
      </c>
      <c r="J83" s="21">
        <f t="shared" si="22"/>
        <v>1</v>
      </c>
      <c r="K83" s="24">
        <f t="shared" si="17"/>
        <v>9</v>
      </c>
      <c r="L83" s="22">
        <f t="shared" si="18"/>
        <v>10.037333333333333</v>
      </c>
      <c r="M83" s="25">
        <f t="shared" si="19"/>
        <v>9.0336</v>
      </c>
    </row>
    <row r="84" spans="1:13" ht="15">
      <c r="A84" s="20" t="s">
        <v>21</v>
      </c>
      <c r="B84" s="21">
        <v>5</v>
      </c>
      <c r="C84" s="22">
        <v>9.73</v>
      </c>
      <c r="D84" s="21">
        <f t="shared" si="20"/>
        <v>4.865</v>
      </c>
      <c r="E84" s="21">
        <v>2</v>
      </c>
      <c r="F84" s="39">
        <v>17.408</v>
      </c>
      <c r="G84" s="21">
        <f t="shared" si="21"/>
        <v>3.4816000000000003</v>
      </c>
      <c r="H84" s="21">
        <v>2.5</v>
      </c>
      <c r="I84" s="39">
        <v>9.73</v>
      </c>
      <c r="J84" s="21">
        <f t="shared" si="22"/>
        <v>2.4325</v>
      </c>
      <c r="K84" s="24">
        <f>B84+E84+H84</f>
        <v>9.5</v>
      </c>
      <c r="L84" s="22">
        <f t="shared" si="18"/>
        <v>11.346421052631579</v>
      </c>
      <c r="M84" s="25">
        <f>D84+G84+J84</f>
        <v>10.7791</v>
      </c>
    </row>
    <row r="85" spans="1:13" ht="15">
      <c r="A85" s="20" t="s">
        <v>22</v>
      </c>
      <c r="B85" s="21">
        <v>25.3</v>
      </c>
      <c r="C85" s="22">
        <v>11.75</v>
      </c>
      <c r="D85" s="21">
        <f t="shared" si="20"/>
        <v>29.727500000000003</v>
      </c>
      <c r="E85" s="21">
        <v>4.5</v>
      </c>
      <c r="F85" s="39">
        <v>11.88</v>
      </c>
      <c r="G85" s="21">
        <f t="shared" si="21"/>
        <v>5.346</v>
      </c>
      <c r="H85" s="21">
        <v>15.2</v>
      </c>
      <c r="I85" s="39">
        <v>12.02</v>
      </c>
      <c r="J85" s="21">
        <f t="shared" si="22"/>
        <v>18.2704</v>
      </c>
      <c r="K85" s="24">
        <f>B85+E85+H85</f>
        <v>45</v>
      </c>
      <c r="L85" s="22">
        <f t="shared" si="18"/>
        <v>11.854200000000002</v>
      </c>
      <c r="M85" s="25">
        <f>D85+G85+J85</f>
        <v>53.343900000000005</v>
      </c>
    </row>
    <row r="86" spans="1:13" ht="15">
      <c r="A86" s="20" t="s">
        <v>23</v>
      </c>
      <c r="B86" s="21">
        <v>0</v>
      </c>
      <c r="C86" s="39">
        <v>0</v>
      </c>
      <c r="D86" s="21">
        <f t="shared" si="20"/>
        <v>0</v>
      </c>
      <c r="E86" s="21">
        <v>0</v>
      </c>
      <c r="F86" s="39">
        <v>0</v>
      </c>
      <c r="G86" s="21">
        <f t="shared" si="21"/>
        <v>0</v>
      </c>
      <c r="H86" s="21">
        <v>0</v>
      </c>
      <c r="I86" s="39">
        <v>0</v>
      </c>
      <c r="J86" s="21">
        <f t="shared" si="22"/>
        <v>0</v>
      </c>
      <c r="K86" s="24">
        <f>B86+E86+H86</f>
        <v>0</v>
      </c>
      <c r="L86" s="22" t="e">
        <f t="shared" si="18"/>
        <v>#DIV/0!</v>
      </c>
      <c r="M86" s="25">
        <f>D86+G86+J86</f>
        <v>0</v>
      </c>
    </row>
    <row r="87" spans="1:13" ht="15">
      <c r="A87" s="26" t="s">
        <v>24</v>
      </c>
      <c r="B87" s="40">
        <v>1</v>
      </c>
      <c r="C87" s="28">
        <v>10.7008</v>
      </c>
      <c r="D87" s="62">
        <f t="shared" si="20"/>
        <v>1.07008</v>
      </c>
      <c r="E87" s="40">
        <v>2</v>
      </c>
      <c r="F87" s="28">
        <v>10.659839999999999</v>
      </c>
      <c r="G87" s="62">
        <f t="shared" si="21"/>
        <v>2.1319679999999996</v>
      </c>
      <c r="H87" s="40">
        <v>1</v>
      </c>
      <c r="I87" s="28">
        <v>9.8112</v>
      </c>
      <c r="J87" s="62">
        <f t="shared" si="22"/>
        <v>0.98112</v>
      </c>
      <c r="K87" s="27">
        <f>B87+E87+H87</f>
        <v>4</v>
      </c>
      <c r="L87" s="49">
        <f t="shared" si="18"/>
        <v>10.457919999999998</v>
      </c>
      <c r="M87" s="50">
        <f>D87+G87+J87</f>
        <v>4.183167999999999</v>
      </c>
    </row>
    <row r="88" spans="1:13" ht="15.75" thickBot="1">
      <c r="A88" s="29" t="s">
        <v>25</v>
      </c>
      <c r="B88" s="42">
        <f>SUM(B74:B87)</f>
        <v>174.3</v>
      </c>
      <c r="C88" s="30">
        <f>D88/B88*10</f>
        <v>10.521380378657488</v>
      </c>
      <c r="D88" s="41">
        <f>SUM(D74:D87)</f>
        <v>183.38766</v>
      </c>
      <c r="E88" s="42">
        <f>SUM(E74:E87)</f>
        <v>170.4</v>
      </c>
      <c r="F88" s="30">
        <f>G88/E88*10</f>
        <v>12.319894053208136</v>
      </c>
      <c r="G88" s="41">
        <f>SUM(G74:G87)</f>
        <v>209.93099466666663</v>
      </c>
      <c r="H88" s="42">
        <f>SUM(H74:H87)</f>
        <v>123.5</v>
      </c>
      <c r="I88" s="30">
        <f>J88/H88*10</f>
        <v>10.591227530364373</v>
      </c>
      <c r="J88" s="41">
        <f>SUM(J74:J87)</f>
        <v>130.80166</v>
      </c>
      <c r="K88" s="42">
        <f>SUM(K74:K87)</f>
        <v>468.2</v>
      </c>
      <c r="L88" s="43">
        <f>M88/K88*10</f>
        <v>11.19436810479852</v>
      </c>
      <c r="M88" s="44">
        <f>SUM(M74:M87)</f>
        <v>524.1203146666667</v>
      </c>
    </row>
    <row r="89" spans="1:13" ht="15.75" thickTop="1">
      <c r="A89" s="59"/>
      <c r="B89" s="60"/>
      <c r="C89" s="61"/>
      <c r="D89" s="60"/>
      <c r="E89" s="60"/>
      <c r="F89" s="61"/>
      <c r="G89" s="60"/>
      <c r="H89" s="60"/>
      <c r="I89" s="61"/>
      <c r="J89" s="60"/>
      <c r="K89" s="60"/>
      <c r="L89" s="61"/>
      <c r="M89" s="60"/>
    </row>
    <row r="90" spans="1:13" ht="14.25">
      <c r="A90" s="344" t="str">
        <f>A68</f>
        <v>KABUPATEN/KOTA PROVINSI KALIMANTAN BARAT</v>
      </c>
      <c r="B90" s="344"/>
      <c r="C90" s="345"/>
      <c r="D90" s="344"/>
      <c r="E90" s="344"/>
      <c r="F90" s="345"/>
      <c r="G90" s="344"/>
      <c r="H90" s="344"/>
      <c r="I90" s="345"/>
      <c r="J90" s="344"/>
      <c r="K90" s="344"/>
      <c r="L90" s="345"/>
      <c r="M90" s="344"/>
    </row>
    <row r="91" spans="11:13" ht="15" thickBot="1">
      <c r="K91" s="346" t="s">
        <v>30</v>
      </c>
      <c r="L91" s="346"/>
      <c r="M91" s="346"/>
    </row>
    <row r="92" spans="1:13" ht="15" thickTop="1">
      <c r="A92" s="347" t="s">
        <v>0</v>
      </c>
      <c r="B92" s="349" t="s">
        <v>26</v>
      </c>
      <c r="C92" s="349"/>
      <c r="D92" s="349"/>
      <c r="E92" s="349" t="s">
        <v>1</v>
      </c>
      <c r="F92" s="349"/>
      <c r="G92" s="349"/>
      <c r="H92" s="350" t="s">
        <v>33</v>
      </c>
      <c r="I92" s="351"/>
      <c r="J92" s="351"/>
      <c r="K92" s="350" t="s">
        <v>34</v>
      </c>
      <c r="L92" s="351"/>
      <c r="M92" s="352"/>
    </row>
    <row r="93" spans="1:18" ht="28.5">
      <c r="A93" s="348"/>
      <c r="B93" s="31" t="s">
        <v>2</v>
      </c>
      <c r="C93" s="32" t="s">
        <v>3</v>
      </c>
      <c r="D93" s="31" t="s">
        <v>4</v>
      </c>
      <c r="E93" s="31" t="s">
        <v>2</v>
      </c>
      <c r="F93" s="32" t="s">
        <v>3</v>
      </c>
      <c r="G93" s="31" t="s">
        <v>4</v>
      </c>
      <c r="H93" s="31" t="s">
        <v>2</v>
      </c>
      <c r="I93" s="32" t="s">
        <v>3</v>
      </c>
      <c r="J93" s="33" t="s">
        <v>4</v>
      </c>
      <c r="K93" s="4" t="s">
        <v>2</v>
      </c>
      <c r="L93" s="5" t="s">
        <v>3</v>
      </c>
      <c r="M93" s="6" t="s">
        <v>4</v>
      </c>
      <c r="O93" s="2"/>
      <c r="P93" s="3"/>
      <c r="Q93" s="3"/>
      <c r="R93" s="3"/>
    </row>
    <row r="94" spans="1:13" ht="15">
      <c r="A94" s="7" t="s">
        <v>5</v>
      </c>
      <c r="B94" s="8" t="s">
        <v>6</v>
      </c>
      <c r="C94" s="9" t="s">
        <v>7</v>
      </c>
      <c r="D94" s="8" t="s">
        <v>8</v>
      </c>
      <c r="E94" s="8" t="s">
        <v>9</v>
      </c>
      <c r="F94" s="9" t="s">
        <v>10</v>
      </c>
      <c r="G94" s="8" t="s">
        <v>11</v>
      </c>
      <c r="H94" s="10"/>
      <c r="I94" s="11"/>
      <c r="J94" s="12"/>
      <c r="K94" s="10"/>
      <c r="L94" s="11"/>
      <c r="M94" s="13"/>
    </row>
    <row r="95" spans="1:13" ht="15">
      <c r="A95" s="14"/>
      <c r="B95" s="15"/>
      <c r="C95" s="16"/>
      <c r="D95" s="17"/>
      <c r="E95" s="17"/>
      <c r="F95" s="16"/>
      <c r="G95" s="17"/>
      <c r="H95" s="17"/>
      <c r="I95" s="16"/>
      <c r="J95" s="18"/>
      <c r="K95" s="17"/>
      <c r="L95" s="16"/>
      <c r="M95" s="19"/>
    </row>
    <row r="96" spans="1:13" ht="15">
      <c r="A96" s="20" t="s">
        <v>12</v>
      </c>
      <c r="B96" s="21">
        <v>495.6</v>
      </c>
      <c r="C96" s="22">
        <v>7.34</v>
      </c>
      <c r="D96" s="34">
        <f>B96*C96/10</f>
        <v>363.7704</v>
      </c>
      <c r="E96" s="21">
        <v>1103.2</v>
      </c>
      <c r="F96" s="39">
        <v>7.76</v>
      </c>
      <c r="G96" s="34">
        <f>E96*F96/10</f>
        <v>856.0832</v>
      </c>
      <c r="H96" s="21">
        <v>0</v>
      </c>
      <c r="I96" s="39">
        <v>0</v>
      </c>
      <c r="J96" s="34">
        <f>H96*I96/10</f>
        <v>0</v>
      </c>
      <c r="K96" s="24">
        <f aca="true" t="shared" si="23" ref="K96:K105">B96+E96+H96</f>
        <v>1598.8000000000002</v>
      </c>
      <c r="L96" s="22">
        <f aca="true" t="shared" si="24" ref="L96:L109">M96/K96*10</f>
        <v>7.629807355516636</v>
      </c>
      <c r="M96" s="25">
        <f aca="true" t="shared" si="25" ref="M96:M105">D96+G96+J96</f>
        <v>1219.8536</v>
      </c>
    </row>
    <row r="97" spans="1:13" ht="15">
      <c r="A97" s="20" t="s">
        <v>13</v>
      </c>
      <c r="B97" s="21">
        <v>0</v>
      </c>
      <c r="C97" s="22">
        <v>0</v>
      </c>
      <c r="D97" s="34">
        <f aca="true" t="shared" si="26" ref="D97:D109">B97*C97/10</f>
        <v>0</v>
      </c>
      <c r="E97" s="21">
        <v>6</v>
      </c>
      <c r="F97" s="39">
        <v>5</v>
      </c>
      <c r="G97" s="34">
        <f aca="true" t="shared" si="27" ref="G97:G109">E97*F97/10</f>
        <v>3</v>
      </c>
      <c r="H97" s="21">
        <v>2</v>
      </c>
      <c r="I97" s="39">
        <v>5</v>
      </c>
      <c r="J97" s="34">
        <f aca="true" t="shared" si="28" ref="J97:J109">H97*I97/10</f>
        <v>1</v>
      </c>
      <c r="K97" s="24">
        <f t="shared" si="23"/>
        <v>8</v>
      </c>
      <c r="L97" s="22">
        <f t="shared" si="24"/>
        <v>5</v>
      </c>
      <c r="M97" s="25">
        <f t="shared" si="25"/>
        <v>4</v>
      </c>
    </row>
    <row r="98" spans="1:13" ht="15">
      <c r="A98" s="20" t="s">
        <v>14</v>
      </c>
      <c r="B98" s="21">
        <v>0</v>
      </c>
      <c r="C98" s="22">
        <v>0</v>
      </c>
      <c r="D98" s="34">
        <f t="shared" si="26"/>
        <v>0</v>
      </c>
      <c r="E98" s="21">
        <v>0</v>
      </c>
      <c r="F98" s="39">
        <v>0</v>
      </c>
      <c r="G98" s="34">
        <f t="shared" si="27"/>
        <v>0</v>
      </c>
      <c r="H98" s="21">
        <v>0</v>
      </c>
      <c r="I98" s="39">
        <v>0</v>
      </c>
      <c r="J98" s="34">
        <f t="shared" si="28"/>
        <v>0</v>
      </c>
      <c r="K98" s="24">
        <f t="shared" si="23"/>
        <v>0</v>
      </c>
      <c r="L98" s="22" t="e">
        <f t="shared" si="24"/>
        <v>#DIV/0!</v>
      </c>
      <c r="M98" s="25">
        <f t="shared" si="25"/>
        <v>0</v>
      </c>
    </row>
    <row r="99" spans="1:13" ht="15">
      <c r="A99" s="20" t="s">
        <v>36</v>
      </c>
      <c r="B99" s="21">
        <v>0</v>
      </c>
      <c r="C99" s="22">
        <v>0</v>
      </c>
      <c r="D99" s="34">
        <f t="shared" si="26"/>
        <v>0</v>
      </c>
      <c r="E99" s="21">
        <v>3</v>
      </c>
      <c r="F99" s="39">
        <v>8.78</v>
      </c>
      <c r="G99" s="34">
        <f t="shared" si="27"/>
        <v>2.6339999999999995</v>
      </c>
      <c r="H99" s="21">
        <v>2</v>
      </c>
      <c r="I99" s="39">
        <v>5.93</v>
      </c>
      <c r="J99" s="34">
        <f t="shared" si="28"/>
        <v>1.186</v>
      </c>
      <c r="K99" s="24">
        <f t="shared" si="23"/>
        <v>5</v>
      </c>
      <c r="L99" s="22">
        <f t="shared" si="24"/>
        <v>7.639999999999999</v>
      </c>
      <c r="M99" s="25">
        <f t="shared" si="25"/>
        <v>3.8199999999999994</v>
      </c>
    </row>
    <row r="100" spans="1:13" ht="15">
      <c r="A100" s="20" t="s">
        <v>15</v>
      </c>
      <c r="B100" s="21">
        <v>0</v>
      </c>
      <c r="C100" s="22">
        <v>0</v>
      </c>
      <c r="D100" s="34">
        <f t="shared" si="26"/>
        <v>0</v>
      </c>
      <c r="E100" s="21">
        <v>0</v>
      </c>
      <c r="F100" s="39">
        <v>0</v>
      </c>
      <c r="G100" s="34">
        <f t="shared" si="27"/>
        <v>0</v>
      </c>
      <c r="H100" s="21">
        <v>0</v>
      </c>
      <c r="I100" s="39">
        <v>0</v>
      </c>
      <c r="J100" s="34">
        <f t="shared" si="28"/>
        <v>0</v>
      </c>
      <c r="K100" s="24">
        <f t="shared" si="23"/>
        <v>0</v>
      </c>
      <c r="L100" s="22" t="e">
        <f t="shared" si="24"/>
        <v>#DIV/0!</v>
      </c>
      <c r="M100" s="25">
        <f t="shared" si="25"/>
        <v>0</v>
      </c>
    </row>
    <row r="101" spans="1:13" ht="15">
      <c r="A101" s="20" t="s">
        <v>16</v>
      </c>
      <c r="B101" s="21">
        <v>0</v>
      </c>
      <c r="C101" s="22">
        <v>0</v>
      </c>
      <c r="D101" s="34">
        <f t="shared" si="26"/>
        <v>0</v>
      </c>
      <c r="E101" s="21">
        <v>0</v>
      </c>
      <c r="F101" s="39">
        <v>0</v>
      </c>
      <c r="G101" s="34">
        <f t="shared" si="27"/>
        <v>0</v>
      </c>
      <c r="H101" s="21">
        <v>0</v>
      </c>
      <c r="I101" s="39">
        <v>0</v>
      </c>
      <c r="J101" s="34">
        <f t="shared" si="28"/>
        <v>0</v>
      </c>
      <c r="K101" s="24">
        <f t="shared" si="23"/>
        <v>0</v>
      </c>
      <c r="L101" s="22" t="e">
        <f t="shared" si="24"/>
        <v>#DIV/0!</v>
      </c>
      <c r="M101" s="25">
        <f t="shared" si="25"/>
        <v>0</v>
      </c>
    </row>
    <row r="102" spans="1:13" ht="15">
      <c r="A102" s="20" t="s">
        <v>17</v>
      </c>
      <c r="B102" s="21">
        <v>1</v>
      </c>
      <c r="C102" s="22">
        <v>8.62</v>
      </c>
      <c r="D102" s="34">
        <f t="shared" si="26"/>
        <v>0.8619999999999999</v>
      </c>
      <c r="E102" s="21">
        <v>1</v>
      </c>
      <c r="F102" s="39">
        <v>8.88</v>
      </c>
      <c r="G102" s="34">
        <f t="shared" si="27"/>
        <v>0.8880000000000001</v>
      </c>
      <c r="H102" s="21">
        <v>0</v>
      </c>
      <c r="I102" s="39">
        <v>0</v>
      </c>
      <c r="J102" s="34">
        <f t="shared" si="28"/>
        <v>0</v>
      </c>
      <c r="K102" s="24">
        <f t="shared" si="23"/>
        <v>2</v>
      </c>
      <c r="L102" s="22">
        <f t="shared" si="24"/>
        <v>8.75</v>
      </c>
      <c r="M102" s="25">
        <f t="shared" si="25"/>
        <v>1.75</v>
      </c>
    </row>
    <row r="103" spans="1:13" ht="15">
      <c r="A103" s="20" t="s">
        <v>18</v>
      </c>
      <c r="B103" s="21">
        <v>0</v>
      </c>
      <c r="C103" s="39">
        <v>0</v>
      </c>
      <c r="D103" s="34">
        <f t="shared" si="26"/>
        <v>0</v>
      </c>
      <c r="E103" s="21">
        <v>1</v>
      </c>
      <c r="F103" s="39">
        <v>7.37</v>
      </c>
      <c r="G103" s="34">
        <f t="shared" si="27"/>
        <v>0.737</v>
      </c>
      <c r="H103" s="21">
        <v>0</v>
      </c>
      <c r="I103" s="39">
        <v>0</v>
      </c>
      <c r="J103" s="34">
        <f t="shared" si="28"/>
        <v>0</v>
      </c>
      <c r="K103" s="24">
        <f t="shared" si="23"/>
        <v>1</v>
      </c>
      <c r="L103" s="22">
        <f t="shared" si="24"/>
        <v>7.37</v>
      </c>
      <c r="M103" s="25">
        <f t="shared" si="25"/>
        <v>0.737</v>
      </c>
    </row>
    <row r="104" spans="1:13" ht="15">
      <c r="A104" s="20" t="s">
        <v>19</v>
      </c>
      <c r="B104" s="21">
        <v>0</v>
      </c>
      <c r="C104" s="39">
        <v>0</v>
      </c>
      <c r="D104" s="34">
        <f t="shared" si="26"/>
        <v>0</v>
      </c>
      <c r="E104" s="21">
        <v>0</v>
      </c>
      <c r="F104" s="39">
        <v>0</v>
      </c>
      <c r="G104" s="34">
        <f t="shared" si="27"/>
        <v>0</v>
      </c>
      <c r="H104" s="21">
        <v>0</v>
      </c>
      <c r="I104" s="39">
        <v>0</v>
      </c>
      <c r="J104" s="34">
        <f t="shared" si="28"/>
        <v>0</v>
      </c>
      <c r="K104" s="24">
        <f t="shared" si="23"/>
        <v>0</v>
      </c>
      <c r="L104" s="22" t="e">
        <f t="shared" si="24"/>
        <v>#DIV/0!</v>
      </c>
      <c r="M104" s="25">
        <f t="shared" si="25"/>
        <v>0</v>
      </c>
    </row>
    <row r="105" spans="1:13" ht="15">
      <c r="A105" s="20" t="s">
        <v>20</v>
      </c>
      <c r="B105" s="21">
        <v>2</v>
      </c>
      <c r="C105" s="39">
        <v>5</v>
      </c>
      <c r="D105" s="34">
        <f t="shared" si="26"/>
        <v>1</v>
      </c>
      <c r="E105" s="21">
        <v>0</v>
      </c>
      <c r="F105" s="39">
        <v>0</v>
      </c>
      <c r="G105" s="34">
        <f t="shared" si="27"/>
        <v>0</v>
      </c>
      <c r="H105" s="21">
        <v>0</v>
      </c>
      <c r="I105" s="39">
        <v>0</v>
      </c>
      <c r="J105" s="34">
        <f t="shared" si="28"/>
        <v>0</v>
      </c>
      <c r="K105" s="24">
        <f t="shared" si="23"/>
        <v>2</v>
      </c>
      <c r="L105" s="22">
        <f t="shared" si="24"/>
        <v>5</v>
      </c>
      <c r="M105" s="25">
        <f t="shared" si="25"/>
        <v>1</v>
      </c>
    </row>
    <row r="106" spans="1:13" ht="15">
      <c r="A106" s="20" t="s">
        <v>21</v>
      </c>
      <c r="B106" s="21">
        <v>0</v>
      </c>
      <c r="C106" s="39">
        <v>0</v>
      </c>
      <c r="D106" s="34">
        <f t="shared" si="26"/>
        <v>0</v>
      </c>
      <c r="E106" s="21">
        <v>0</v>
      </c>
      <c r="F106" s="39">
        <v>0</v>
      </c>
      <c r="G106" s="34">
        <f t="shared" si="27"/>
        <v>0</v>
      </c>
      <c r="H106" s="21">
        <v>0</v>
      </c>
      <c r="I106" s="39">
        <v>0</v>
      </c>
      <c r="J106" s="34">
        <f t="shared" si="28"/>
        <v>0</v>
      </c>
      <c r="K106" s="24">
        <f>B106+E106+H106</f>
        <v>0</v>
      </c>
      <c r="L106" s="22" t="e">
        <f t="shared" si="24"/>
        <v>#DIV/0!</v>
      </c>
      <c r="M106" s="25">
        <f>D106+G106+J106</f>
        <v>0</v>
      </c>
    </row>
    <row r="107" spans="1:13" ht="15">
      <c r="A107" s="20" t="s">
        <v>22</v>
      </c>
      <c r="B107" s="21">
        <v>15</v>
      </c>
      <c r="C107" s="39">
        <v>6.15</v>
      </c>
      <c r="D107" s="34">
        <f t="shared" si="26"/>
        <v>9.225</v>
      </c>
      <c r="E107" s="21">
        <v>0</v>
      </c>
      <c r="F107" s="39">
        <v>0</v>
      </c>
      <c r="G107" s="34">
        <f t="shared" si="27"/>
        <v>0</v>
      </c>
      <c r="H107" s="21">
        <v>0</v>
      </c>
      <c r="I107" s="39">
        <v>0</v>
      </c>
      <c r="J107" s="34">
        <f t="shared" si="28"/>
        <v>0</v>
      </c>
      <c r="K107" s="24">
        <f>B107+E107+H107</f>
        <v>15</v>
      </c>
      <c r="L107" s="22">
        <f t="shared" si="24"/>
        <v>6.15</v>
      </c>
      <c r="M107" s="25">
        <f>D107+G107+J107</f>
        <v>9.225</v>
      </c>
    </row>
    <row r="108" spans="1:13" ht="15">
      <c r="A108" s="20" t="s">
        <v>23</v>
      </c>
      <c r="B108" s="21">
        <v>0</v>
      </c>
      <c r="C108" s="39">
        <v>0</v>
      </c>
      <c r="D108" s="34">
        <f t="shared" si="26"/>
        <v>0</v>
      </c>
      <c r="E108" s="21">
        <v>0</v>
      </c>
      <c r="F108" s="39">
        <v>0</v>
      </c>
      <c r="G108" s="34">
        <f t="shared" si="27"/>
        <v>0</v>
      </c>
      <c r="H108" s="21">
        <v>0</v>
      </c>
      <c r="I108" s="39">
        <v>0</v>
      </c>
      <c r="J108" s="34">
        <f t="shared" si="28"/>
        <v>0</v>
      </c>
      <c r="K108" s="24">
        <f>B108+E108+H108</f>
        <v>0</v>
      </c>
      <c r="L108" s="22" t="e">
        <f t="shared" si="24"/>
        <v>#DIV/0!</v>
      </c>
      <c r="M108" s="25">
        <f>D108+G108+J108</f>
        <v>0</v>
      </c>
    </row>
    <row r="109" spans="1:13" ht="15">
      <c r="A109" s="26" t="s">
        <v>24</v>
      </c>
      <c r="B109" s="40">
        <v>0</v>
      </c>
      <c r="C109" s="28">
        <v>0</v>
      </c>
      <c r="D109" s="58">
        <f t="shared" si="26"/>
        <v>0</v>
      </c>
      <c r="E109" s="40">
        <v>0</v>
      </c>
      <c r="F109" s="28">
        <v>0</v>
      </c>
      <c r="G109" s="58">
        <f t="shared" si="27"/>
        <v>0</v>
      </c>
      <c r="H109" s="40">
        <v>0</v>
      </c>
      <c r="I109" s="28">
        <v>0</v>
      </c>
      <c r="J109" s="58">
        <f t="shared" si="28"/>
        <v>0</v>
      </c>
      <c r="K109" s="27">
        <f>B109+E109+H109</f>
        <v>0</v>
      </c>
      <c r="L109" s="49" t="e">
        <f t="shared" si="24"/>
        <v>#DIV/0!</v>
      </c>
      <c r="M109" s="50">
        <f>D109+G109+J109</f>
        <v>0</v>
      </c>
    </row>
    <row r="110" spans="1:13" ht="15.75" thickBot="1">
      <c r="A110" s="29" t="s">
        <v>25</v>
      </c>
      <c r="B110" s="42">
        <f>SUM(B96:B109)</f>
        <v>513.6</v>
      </c>
      <c r="C110" s="30">
        <f>D110/B110*10</f>
        <v>7.2986253894081</v>
      </c>
      <c r="D110" s="41">
        <f>SUM(D96:D109)</f>
        <v>374.85740000000004</v>
      </c>
      <c r="E110" s="42">
        <f>SUM(E96:E109)</f>
        <v>1114.2</v>
      </c>
      <c r="F110" s="30">
        <f>G110/E110*10</f>
        <v>7.748538861963741</v>
      </c>
      <c r="G110" s="41">
        <f>SUM(G96:G109)</f>
        <v>863.3422</v>
      </c>
      <c r="H110" s="42">
        <f>SUM(H96:H109)</f>
        <v>4</v>
      </c>
      <c r="I110" s="30">
        <f>J110/H110*10</f>
        <v>5.465</v>
      </c>
      <c r="J110" s="41">
        <f>SUM(J96:J109)</f>
        <v>2.186</v>
      </c>
      <c r="K110" s="42">
        <f>SUM(K96:K109)</f>
        <v>1631.8000000000002</v>
      </c>
      <c r="L110" s="43">
        <f>M110/K110*10</f>
        <v>7.6013334967520505</v>
      </c>
      <c r="M110" s="44">
        <f>SUM(M96:M109)</f>
        <v>1240.3855999999998</v>
      </c>
    </row>
    <row r="111" spans="1:13" ht="15.75" thickTop="1">
      <c r="A111" s="63"/>
      <c r="B111" s="60"/>
      <c r="C111" s="61"/>
      <c r="D111" s="60"/>
      <c r="E111" s="60"/>
      <c r="F111" s="61"/>
      <c r="G111" s="60"/>
      <c r="H111" s="60"/>
      <c r="I111" s="61"/>
      <c r="J111" s="60"/>
      <c r="K111" s="60"/>
      <c r="L111" s="61"/>
      <c r="M111" s="60"/>
    </row>
    <row r="112" spans="1:13" ht="14.25">
      <c r="A112" s="344" t="str">
        <f>A90</f>
        <v>KABUPATEN/KOTA PROVINSI KALIMANTAN BARAT</v>
      </c>
      <c r="B112" s="344"/>
      <c r="C112" s="345"/>
      <c r="D112" s="344"/>
      <c r="E112" s="344"/>
      <c r="F112" s="345"/>
      <c r="G112" s="344"/>
      <c r="H112" s="344"/>
      <c r="I112" s="345"/>
      <c r="J112" s="344"/>
      <c r="K112" s="344"/>
      <c r="L112" s="345"/>
      <c r="M112" s="344"/>
    </row>
    <row r="113" spans="11:13" ht="15" thickBot="1">
      <c r="K113" s="346" t="s">
        <v>32</v>
      </c>
      <c r="L113" s="346"/>
      <c r="M113" s="346"/>
    </row>
    <row r="114" spans="1:13" ht="15" thickTop="1">
      <c r="A114" s="347" t="s">
        <v>0</v>
      </c>
      <c r="B114" s="349" t="s">
        <v>26</v>
      </c>
      <c r="C114" s="349"/>
      <c r="D114" s="349"/>
      <c r="E114" s="349" t="s">
        <v>1</v>
      </c>
      <c r="F114" s="349"/>
      <c r="G114" s="349"/>
      <c r="H114" s="350" t="s">
        <v>33</v>
      </c>
      <c r="I114" s="351"/>
      <c r="J114" s="351"/>
      <c r="K114" s="350" t="s">
        <v>34</v>
      </c>
      <c r="L114" s="351"/>
      <c r="M114" s="352"/>
    </row>
    <row r="115" spans="1:18" ht="28.5">
      <c r="A115" s="348"/>
      <c r="B115" s="31" t="s">
        <v>2</v>
      </c>
      <c r="C115" s="32" t="s">
        <v>3</v>
      </c>
      <c r="D115" s="31" t="s">
        <v>4</v>
      </c>
      <c r="E115" s="31" t="s">
        <v>2</v>
      </c>
      <c r="F115" s="32" t="s">
        <v>3</v>
      </c>
      <c r="G115" s="31" t="s">
        <v>4</v>
      </c>
      <c r="H115" s="31" t="s">
        <v>2</v>
      </c>
      <c r="I115" s="32" t="s">
        <v>3</v>
      </c>
      <c r="J115" s="33" t="s">
        <v>4</v>
      </c>
      <c r="K115" s="4" t="s">
        <v>2</v>
      </c>
      <c r="L115" s="5" t="s">
        <v>3</v>
      </c>
      <c r="M115" s="6" t="s">
        <v>4</v>
      </c>
      <c r="O115" s="2"/>
      <c r="P115" s="3"/>
      <c r="Q115" s="3"/>
      <c r="R115" s="3"/>
    </row>
    <row r="116" spans="1:13" ht="15">
      <c r="A116" s="7" t="s">
        <v>5</v>
      </c>
      <c r="B116" s="8" t="s">
        <v>6</v>
      </c>
      <c r="C116" s="9" t="s">
        <v>7</v>
      </c>
      <c r="D116" s="8" t="s">
        <v>8</v>
      </c>
      <c r="E116" s="8" t="s">
        <v>9</v>
      </c>
      <c r="F116" s="9" t="s">
        <v>10</v>
      </c>
      <c r="G116" s="8" t="s">
        <v>11</v>
      </c>
      <c r="H116" s="10"/>
      <c r="I116" s="11"/>
      <c r="J116" s="12"/>
      <c r="K116" s="10"/>
      <c r="L116" s="11"/>
      <c r="M116" s="13"/>
    </row>
    <row r="117" spans="1:13" ht="15">
      <c r="A117" s="14"/>
      <c r="B117" s="15"/>
      <c r="C117" s="16"/>
      <c r="D117" s="17"/>
      <c r="E117" s="17"/>
      <c r="F117" s="16"/>
      <c r="G117" s="17"/>
      <c r="H117" s="17"/>
      <c r="I117" s="16"/>
      <c r="J117" s="18"/>
      <c r="K117" s="17"/>
      <c r="L117" s="16"/>
      <c r="M117" s="19"/>
    </row>
    <row r="118" spans="1:13" ht="15">
      <c r="A118" s="20" t="s">
        <v>12</v>
      </c>
      <c r="B118" s="21">
        <v>37</v>
      </c>
      <c r="C118" s="22">
        <v>78.39</v>
      </c>
      <c r="D118" s="34">
        <f>B118*C118/10</f>
        <v>290.043</v>
      </c>
      <c r="E118" s="21">
        <v>57</v>
      </c>
      <c r="F118" s="39">
        <v>100.8</v>
      </c>
      <c r="G118" s="34">
        <f>E118*F118/10</f>
        <v>574.56</v>
      </c>
      <c r="H118" s="21">
        <v>47</v>
      </c>
      <c r="I118" s="39">
        <v>99.2</v>
      </c>
      <c r="J118" s="34">
        <f>H118*I118/10</f>
        <v>466.24000000000007</v>
      </c>
      <c r="K118" s="24">
        <f aca="true" t="shared" si="29" ref="K118:K127">B118+E118+H118</f>
        <v>141</v>
      </c>
      <c r="L118" s="22">
        <f aca="true" t="shared" si="30" ref="L118:L131">M118/K118*10</f>
        <v>94.38602836879433</v>
      </c>
      <c r="M118" s="25">
        <f aca="true" t="shared" si="31" ref="M118:M127">D118+G118+J118</f>
        <v>1330.843</v>
      </c>
    </row>
    <row r="119" spans="1:13" ht="15">
      <c r="A119" s="20" t="s">
        <v>13</v>
      </c>
      <c r="B119" s="21">
        <v>32</v>
      </c>
      <c r="C119" s="22">
        <v>317.28000000000003</v>
      </c>
      <c r="D119" s="34">
        <f aca="true" t="shared" si="32" ref="D119:D131">B119*C119/10</f>
        <v>1015.296</v>
      </c>
      <c r="E119" s="21">
        <v>25</v>
      </c>
      <c r="F119" s="39">
        <v>89.5</v>
      </c>
      <c r="G119" s="34">
        <f aca="true" t="shared" si="33" ref="G119:G131">E119*F119/10</f>
        <v>223.75</v>
      </c>
      <c r="H119" s="24">
        <v>10</v>
      </c>
      <c r="I119" s="22">
        <v>221.51</v>
      </c>
      <c r="J119" s="23">
        <f aca="true" t="shared" si="34" ref="J119:J131">H119*I119/10</f>
        <v>221.51</v>
      </c>
      <c r="K119" s="24">
        <f t="shared" si="29"/>
        <v>67</v>
      </c>
      <c r="L119" s="22">
        <f t="shared" si="30"/>
        <v>217.9934328358209</v>
      </c>
      <c r="M119" s="25">
        <f t="shared" si="31"/>
        <v>1460.556</v>
      </c>
    </row>
    <row r="120" spans="1:13" ht="15">
      <c r="A120" s="20" t="s">
        <v>14</v>
      </c>
      <c r="B120" s="21">
        <v>6</v>
      </c>
      <c r="C120" s="22">
        <v>75</v>
      </c>
      <c r="D120" s="34">
        <f t="shared" si="32"/>
        <v>45</v>
      </c>
      <c r="E120" s="21">
        <v>16</v>
      </c>
      <c r="F120" s="39">
        <v>76.31</v>
      </c>
      <c r="G120" s="34">
        <f t="shared" si="33"/>
        <v>122.096</v>
      </c>
      <c r="H120" s="21">
        <v>4</v>
      </c>
      <c r="I120" s="39">
        <v>77.42</v>
      </c>
      <c r="J120" s="34">
        <f t="shared" si="34"/>
        <v>30.968</v>
      </c>
      <c r="K120" s="24">
        <f t="shared" si="29"/>
        <v>26</v>
      </c>
      <c r="L120" s="22">
        <f t="shared" si="30"/>
        <v>76.17846153846153</v>
      </c>
      <c r="M120" s="25">
        <f t="shared" si="31"/>
        <v>198.064</v>
      </c>
    </row>
    <row r="121" spans="1:13" ht="15">
      <c r="A121" s="20" t="s">
        <v>36</v>
      </c>
      <c r="B121" s="21">
        <v>35</v>
      </c>
      <c r="C121" s="22">
        <v>118.64000000000001</v>
      </c>
      <c r="D121" s="34">
        <f t="shared" si="32"/>
        <v>415.24000000000007</v>
      </c>
      <c r="E121" s="21">
        <v>40</v>
      </c>
      <c r="F121" s="39">
        <v>82.336</v>
      </c>
      <c r="G121" s="34">
        <f t="shared" si="33"/>
        <v>329.344</v>
      </c>
      <c r="H121" s="45">
        <v>40</v>
      </c>
      <c r="I121" s="46">
        <v>132</v>
      </c>
      <c r="J121" s="47">
        <f t="shared" si="34"/>
        <v>528</v>
      </c>
      <c r="K121" s="24">
        <f t="shared" si="29"/>
        <v>115</v>
      </c>
      <c r="L121" s="22">
        <f t="shared" si="30"/>
        <v>110.65947826086956</v>
      </c>
      <c r="M121" s="25">
        <f t="shared" si="31"/>
        <v>1272.584</v>
      </c>
    </row>
    <row r="122" spans="1:13" ht="15">
      <c r="A122" s="20" t="s">
        <v>15</v>
      </c>
      <c r="B122" s="21">
        <v>28</v>
      </c>
      <c r="C122" s="22">
        <v>81.79</v>
      </c>
      <c r="D122" s="34">
        <f t="shared" si="32"/>
        <v>229.01200000000003</v>
      </c>
      <c r="E122" s="21">
        <v>10.7</v>
      </c>
      <c r="F122" s="39">
        <v>83.86</v>
      </c>
      <c r="G122" s="34">
        <f t="shared" si="33"/>
        <v>89.7302</v>
      </c>
      <c r="H122" s="45">
        <v>34</v>
      </c>
      <c r="I122" s="46">
        <v>68.81</v>
      </c>
      <c r="J122" s="47">
        <f t="shared" si="34"/>
        <v>233.954</v>
      </c>
      <c r="K122" s="24">
        <f t="shared" si="29"/>
        <v>72.7</v>
      </c>
      <c r="L122" s="22">
        <f t="shared" si="30"/>
        <v>76.02423658872078</v>
      </c>
      <c r="M122" s="25">
        <f t="shared" si="31"/>
        <v>552.6962000000001</v>
      </c>
    </row>
    <row r="123" spans="1:13" ht="15">
      <c r="A123" s="20" t="s">
        <v>16</v>
      </c>
      <c r="B123" s="21">
        <v>53.8</v>
      </c>
      <c r="C123" s="22">
        <v>117.42</v>
      </c>
      <c r="D123" s="34">
        <f t="shared" si="32"/>
        <v>631.7196</v>
      </c>
      <c r="E123" s="21">
        <v>62.9</v>
      </c>
      <c r="F123" s="39">
        <v>121.74</v>
      </c>
      <c r="G123" s="34">
        <f t="shared" si="33"/>
        <v>765.7446</v>
      </c>
      <c r="H123" s="45">
        <v>41</v>
      </c>
      <c r="I123" s="46">
        <v>90.75</v>
      </c>
      <c r="J123" s="47">
        <f t="shared" si="34"/>
        <v>372.075</v>
      </c>
      <c r="K123" s="24">
        <f t="shared" si="29"/>
        <v>157.7</v>
      </c>
      <c r="L123" s="22">
        <f t="shared" si="30"/>
        <v>112.20920735573876</v>
      </c>
      <c r="M123" s="25">
        <f t="shared" si="31"/>
        <v>1769.5392</v>
      </c>
    </row>
    <row r="124" spans="1:13" ht="15">
      <c r="A124" s="20" t="s">
        <v>17</v>
      </c>
      <c r="B124" s="21">
        <v>43</v>
      </c>
      <c r="C124" s="22">
        <v>99.45</v>
      </c>
      <c r="D124" s="34">
        <f t="shared" si="32"/>
        <v>427.63500000000005</v>
      </c>
      <c r="E124" s="21">
        <v>18</v>
      </c>
      <c r="F124" s="39">
        <v>400</v>
      </c>
      <c r="G124" s="34">
        <f t="shared" si="33"/>
        <v>720</v>
      </c>
      <c r="H124" s="45">
        <v>12</v>
      </c>
      <c r="I124" s="46">
        <v>100.47</v>
      </c>
      <c r="J124" s="47">
        <f t="shared" si="34"/>
        <v>120.564</v>
      </c>
      <c r="K124" s="24">
        <f t="shared" si="29"/>
        <v>73</v>
      </c>
      <c r="L124" s="22">
        <f t="shared" si="30"/>
        <v>173.72589041095893</v>
      </c>
      <c r="M124" s="25">
        <f t="shared" si="31"/>
        <v>1268.199</v>
      </c>
    </row>
    <row r="125" spans="1:13" ht="15">
      <c r="A125" s="20" t="s">
        <v>18</v>
      </c>
      <c r="B125" s="21">
        <v>17</v>
      </c>
      <c r="C125" s="22">
        <v>86.67</v>
      </c>
      <c r="D125" s="34">
        <f t="shared" si="32"/>
        <v>147.339</v>
      </c>
      <c r="E125" s="21">
        <v>12</v>
      </c>
      <c r="F125" s="39">
        <v>86.49</v>
      </c>
      <c r="G125" s="34">
        <f t="shared" si="33"/>
        <v>103.78799999999998</v>
      </c>
      <c r="H125" s="45">
        <v>17</v>
      </c>
      <c r="I125" s="46">
        <v>85.0363</v>
      </c>
      <c r="J125" s="47">
        <f t="shared" si="34"/>
        <v>144.56171</v>
      </c>
      <c r="K125" s="24">
        <f t="shared" si="29"/>
        <v>46</v>
      </c>
      <c r="L125" s="22">
        <f t="shared" si="30"/>
        <v>86.01928478260871</v>
      </c>
      <c r="M125" s="25">
        <f t="shared" si="31"/>
        <v>395.68871</v>
      </c>
    </row>
    <row r="126" spans="1:13" ht="15">
      <c r="A126" s="20" t="s">
        <v>19</v>
      </c>
      <c r="B126" s="21">
        <v>2</v>
      </c>
      <c r="C126" s="22">
        <v>105</v>
      </c>
      <c r="D126" s="34">
        <f t="shared" si="32"/>
        <v>21</v>
      </c>
      <c r="E126" s="21">
        <v>0</v>
      </c>
      <c r="F126" s="39">
        <v>0</v>
      </c>
      <c r="G126" s="34">
        <f t="shared" si="33"/>
        <v>0</v>
      </c>
      <c r="H126" s="45">
        <v>0</v>
      </c>
      <c r="I126" s="46">
        <v>0</v>
      </c>
      <c r="J126" s="47">
        <f t="shared" si="34"/>
        <v>0</v>
      </c>
      <c r="K126" s="24">
        <f t="shared" si="29"/>
        <v>2</v>
      </c>
      <c r="L126" s="22">
        <f t="shared" si="30"/>
        <v>105</v>
      </c>
      <c r="M126" s="25">
        <f t="shared" si="31"/>
        <v>21</v>
      </c>
    </row>
    <row r="127" spans="1:13" ht="15">
      <c r="A127" s="20" t="s">
        <v>20</v>
      </c>
      <c r="B127" s="21">
        <v>11</v>
      </c>
      <c r="C127" s="22">
        <v>76.36</v>
      </c>
      <c r="D127" s="34">
        <f t="shared" si="32"/>
        <v>83.99600000000001</v>
      </c>
      <c r="E127" s="21">
        <v>4</v>
      </c>
      <c r="F127" s="39">
        <v>81.6</v>
      </c>
      <c r="G127" s="34">
        <f t="shared" si="33"/>
        <v>32.64</v>
      </c>
      <c r="H127" s="24">
        <v>7</v>
      </c>
      <c r="I127" s="39">
        <v>73.93</v>
      </c>
      <c r="J127" s="34">
        <f t="shared" si="34"/>
        <v>51.751</v>
      </c>
      <c r="K127" s="24">
        <f t="shared" si="29"/>
        <v>22</v>
      </c>
      <c r="L127" s="22">
        <f t="shared" si="30"/>
        <v>76.53954545454545</v>
      </c>
      <c r="M127" s="25">
        <f t="shared" si="31"/>
        <v>168.387</v>
      </c>
    </row>
    <row r="128" spans="1:13" ht="15">
      <c r="A128" s="20" t="s">
        <v>21</v>
      </c>
      <c r="B128" s="21">
        <v>3</v>
      </c>
      <c r="C128" s="22">
        <v>73.89</v>
      </c>
      <c r="D128" s="34">
        <f t="shared" si="32"/>
        <v>22.167</v>
      </c>
      <c r="E128" s="21">
        <v>5</v>
      </c>
      <c r="F128" s="39">
        <v>72.49</v>
      </c>
      <c r="G128" s="34">
        <f t="shared" si="33"/>
        <v>36.245</v>
      </c>
      <c r="H128" s="21">
        <v>9</v>
      </c>
      <c r="I128" s="39">
        <v>73</v>
      </c>
      <c r="J128" s="34">
        <f t="shared" si="34"/>
        <v>65.7</v>
      </c>
      <c r="K128" s="24">
        <f>B128+E128+H128</f>
        <v>17</v>
      </c>
      <c r="L128" s="22">
        <f t="shared" si="30"/>
        <v>73.0070588235294</v>
      </c>
      <c r="M128" s="25">
        <f>D128+G128+J128</f>
        <v>124.112</v>
      </c>
    </row>
    <row r="129" spans="1:13" ht="15">
      <c r="A129" s="20" t="s">
        <v>22</v>
      </c>
      <c r="B129" s="21">
        <v>114.5</v>
      </c>
      <c r="C129" s="22">
        <v>69.29</v>
      </c>
      <c r="D129" s="34">
        <f t="shared" si="32"/>
        <v>793.3705000000001</v>
      </c>
      <c r="E129" s="21">
        <v>5.4</v>
      </c>
      <c r="F129" s="39">
        <v>71.08</v>
      </c>
      <c r="G129" s="34">
        <f t="shared" si="33"/>
        <v>38.3832</v>
      </c>
      <c r="H129" s="21">
        <v>55.099999999999994</v>
      </c>
      <c r="I129" s="39">
        <v>79.76</v>
      </c>
      <c r="J129" s="34">
        <f t="shared" si="34"/>
        <v>439.4776</v>
      </c>
      <c r="K129" s="24">
        <f>B129+E129+H129</f>
        <v>175</v>
      </c>
      <c r="L129" s="22">
        <f t="shared" si="30"/>
        <v>72.64178857142858</v>
      </c>
      <c r="M129" s="25">
        <f>D129+G129+J129</f>
        <v>1271.2313000000001</v>
      </c>
    </row>
    <row r="130" spans="1:13" ht="15">
      <c r="A130" s="20" t="s">
        <v>23</v>
      </c>
      <c r="B130" s="21">
        <v>6</v>
      </c>
      <c r="C130" s="22">
        <v>144.13333333333333</v>
      </c>
      <c r="D130" s="34">
        <f t="shared" si="32"/>
        <v>86.47999999999999</v>
      </c>
      <c r="E130" s="21">
        <v>3</v>
      </c>
      <c r="F130" s="22">
        <v>75.56</v>
      </c>
      <c r="G130" s="34">
        <f t="shared" si="33"/>
        <v>22.668</v>
      </c>
      <c r="H130" s="21">
        <v>10</v>
      </c>
      <c r="I130" s="22">
        <v>86</v>
      </c>
      <c r="J130" s="34">
        <f t="shared" si="34"/>
        <v>86</v>
      </c>
      <c r="K130" s="24">
        <f>B130+E130+H130</f>
        <v>19</v>
      </c>
      <c r="L130" s="22">
        <f t="shared" si="30"/>
        <v>102.70947368421054</v>
      </c>
      <c r="M130" s="25">
        <f>D130+G130+J130</f>
        <v>195.148</v>
      </c>
    </row>
    <row r="131" spans="1:13" ht="15">
      <c r="A131" s="26" t="s">
        <v>24</v>
      </c>
      <c r="B131" s="27">
        <v>28</v>
      </c>
      <c r="C131" s="28">
        <v>68.22</v>
      </c>
      <c r="D131" s="58">
        <f t="shared" si="32"/>
        <v>191.016</v>
      </c>
      <c r="E131" s="40">
        <v>13</v>
      </c>
      <c r="F131" s="28">
        <v>136</v>
      </c>
      <c r="G131" s="58">
        <f t="shared" si="33"/>
        <v>176.8</v>
      </c>
      <c r="H131" s="27">
        <v>13</v>
      </c>
      <c r="I131" s="22">
        <v>64.25</v>
      </c>
      <c r="J131" s="58">
        <f t="shared" si="34"/>
        <v>83.525</v>
      </c>
      <c r="K131" s="27">
        <f>B131+E131+H131</f>
        <v>54</v>
      </c>
      <c r="L131" s="49">
        <f t="shared" si="30"/>
        <v>83.58166666666668</v>
      </c>
      <c r="M131" s="50">
        <f>D131+G131+J131</f>
        <v>451.341</v>
      </c>
    </row>
    <row r="132" spans="1:13" ht="15.75" thickBot="1">
      <c r="A132" s="29" t="s">
        <v>25</v>
      </c>
      <c r="B132" s="42">
        <f>SUM(B118:B131)</f>
        <v>416.3</v>
      </c>
      <c r="C132" s="30">
        <f>D132/B132*10</f>
        <v>105.67653374969971</v>
      </c>
      <c r="D132" s="41">
        <f>SUM(D118:D131)</f>
        <v>4399.3141</v>
      </c>
      <c r="E132" s="42">
        <f>SUM(E118:E131)</f>
        <v>272</v>
      </c>
      <c r="F132" s="30">
        <f>G132/E132*10</f>
        <v>118.96136029411765</v>
      </c>
      <c r="G132" s="41">
        <f>SUM(G118:G131)</f>
        <v>3235.7490000000003</v>
      </c>
      <c r="H132" s="42">
        <f>SUM(H118:H131)</f>
        <v>299.1</v>
      </c>
      <c r="I132" s="30">
        <f>J132/H132*10</f>
        <v>95.09616549648948</v>
      </c>
      <c r="J132" s="41">
        <f>SUM(J118:J131)</f>
        <v>2844.3263100000004</v>
      </c>
      <c r="K132" s="42">
        <f>SUM(K118:K131)</f>
        <v>987.4</v>
      </c>
      <c r="L132" s="43">
        <f>M132/K132*10</f>
        <v>106.13114654648571</v>
      </c>
      <c r="M132" s="44">
        <f>SUM(M118:M131)</f>
        <v>10479.38941</v>
      </c>
    </row>
    <row r="133" spans="1:13" ht="15.75" thickTop="1">
      <c r="A133" s="59"/>
      <c r="B133" s="60"/>
      <c r="C133" s="61"/>
      <c r="D133" s="60"/>
      <c r="E133" s="60"/>
      <c r="F133" s="61"/>
      <c r="G133" s="60"/>
      <c r="H133" s="60"/>
      <c r="I133" s="61"/>
      <c r="J133" s="60"/>
      <c r="K133" s="60"/>
      <c r="L133" s="61"/>
      <c r="M133" s="60"/>
    </row>
    <row r="134" spans="1:13" ht="14.25">
      <c r="A134" s="344" t="str">
        <f>A112</f>
        <v>KABUPATEN/KOTA PROVINSI KALIMANTAN BARAT</v>
      </c>
      <c r="B134" s="344"/>
      <c r="C134" s="345"/>
      <c r="D134" s="344"/>
      <c r="E134" s="344"/>
      <c r="F134" s="345"/>
      <c r="G134" s="344"/>
      <c r="H134" s="344"/>
      <c r="I134" s="345"/>
      <c r="J134" s="344"/>
      <c r="K134" s="344"/>
      <c r="L134" s="345"/>
      <c r="M134" s="344"/>
    </row>
    <row r="135" spans="11:13" ht="15" thickBot="1">
      <c r="K135" s="346" t="s">
        <v>31</v>
      </c>
      <c r="L135" s="346"/>
      <c r="M135" s="346"/>
    </row>
    <row r="136" spans="1:13" ht="15" thickTop="1">
      <c r="A136" s="347" t="s">
        <v>0</v>
      </c>
      <c r="B136" s="349" t="s">
        <v>26</v>
      </c>
      <c r="C136" s="349"/>
      <c r="D136" s="349"/>
      <c r="E136" s="349" t="s">
        <v>1</v>
      </c>
      <c r="F136" s="349"/>
      <c r="G136" s="349"/>
      <c r="H136" s="350" t="s">
        <v>33</v>
      </c>
      <c r="I136" s="351"/>
      <c r="J136" s="351"/>
      <c r="K136" s="350" t="s">
        <v>34</v>
      </c>
      <c r="L136" s="351"/>
      <c r="M136" s="352"/>
    </row>
    <row r="137" spans="1:18" ht="28.5">
      <c r="A137" s="348"/>
      <c r="B137" s="31" t="s">
        <v>2</v>
      </c>
      <c r="C137" s="32" t="s">
        <v>3</v>
      </c>
      <c r="D137" s="31" t="s">
        <v>4</v>
      </c>
      <c r="E137" s="31" t="s">
        <v>2</v>
      </c>
      <c r="F137" s="32" t="s">
        <v>3</v>
      </c>
      <c r="G137" s="31" t="s">
        <v>4</v>
      </c>
      <c r="H137" s="31" t="s">
        <v>2</v>
      </c>
      <c r="I137" s="32" t="s">
        <v>3</v>
      </c>
      <c r="J137" s="33" t="s">
        <v>4</v>
      </c>
      <c r="K137" s="4" t="s">
        <v>2</v>
      </c>
      <c r="L137" s="5" t="s">
        <v>3</v>
      </c>
      <c r="M137" s="6" t="s">
        <v>4</v>
      </c>
      <c r="O137" s="2"/>
      <c r="P137" s="3"/>
      <c r="Q137" s="3"/>
      <c r="R137" s="3"/>
    </row>
    <row r="138" spans="1:13" ht="15">
      <c r="A138" s="7" t="s">
        <v>5</v>
      </c>
      <c r="B138" s="8" t="s">
        <v>6</v>
      </c>
      <c r="C138" s="9" t="s">
        <v>7</v>
      </c>
      <c r="D138" s="8" t="s">
        <v>8</v>
      </c>
      <c r="E138" s="8" t="s">
        <v>9</v>
      </c>
      <c r="F138" s="9" t="s">
        <v>10</v>
      </c>
      <c r="G138" s="8" t="s">
        <v>11</v>
      </c>
      <c r="H138" s="10"/>
      <c r="I138" s="11"/>
      <c r="J138" s="12"/>
      <c r="K138" s="10"/>
      <c r="L138" s="11"/>
      <c r="M138" s="13"/>
    </row>
    <row r="139" spans="1:13" ht="15">
      <c r="A139" s="14"/>
      <c r="B139" s="15"/>
      <c r="C139" s="16"/>
      <c r="D139" s="17"/>
      <c r="E139" s="17"/>
      <c r="F139" s="16"/>
      <c r="G139" s="17"/>
      <c r="H139" s="17"/>
      <c r="I139" s="16"/>
      <c r="J139" s="18"/>
      <c r="K139" s="17"/>
      <c r="L139" s="16"/>
      <c r="M139" s="19"/>
    </row>
    <row r="140" spans="1:13" ht="15">
      <c r="A140" s="20" t="s">
        <v>12</v>
      </c>
      <c r="B140" s="21">
        <v>80.9</v>
      </c>
      <c r="C140" s="22">
        <v>111.96</v>
      </c>
      <c r="D140" s="34">
        <f>B140*C140/10</f>
        <v>905.7564</v>
      </c>
      <c r="E140" s="21">
        <v>98</v>
      </c>
      <c r="F140" s="39">
        <v>102.51</v>
      </c>
      <c r="G140" s="34">
        <f>E140*F140/10</f>
        <v>1004.5980000000002</v>
      </c>
      <c r="H140" s="21">
        <v>78</v>
      </c>
      <c r="I140" s="39">
        <v>298.778947368421</v>
      </c>
      <c r="J140" s="34">
        <f>H140*I140/10</f>
        <v>2330.4757894736836</v>
      </c>
      <c r="K140" s="24">
        <f aca="true" t="shared" si="35" ref="K140:K149">B140+E140+H140</f>
        <v>256.9</v>
      </c>
      <c r="L140" s="22">
        <f aca="true" t="shared" si="36" ref="L140:L153">M140/K140*10</f>
        <v>165.07708016635593</v>
      </c>
      <c r="M140" s="25">
        <f aca="true" t="shared" si="37" ref="M140:M149">D140+G140+J140</f>
        <v>4240.830189473683</v>
      </c>
    </row>
    <row r="141" spans="1:13" ht="15">
      <c r="A141" s="20" t="s">
        <v>13</v>
      </c>
      <c r="B141" s="21">
        <v>161</v>
      </c>
      <c r="C141" s="22">
        <v>338.56000000000006</v>
      </c>
      <c r="D141" s="34">
        <f aca="true" t="shared" si="38" ref="D141:D153">B141*C141/10</f>
        <v>5450.816000000001</v>
      </c>
      <c r="E141" s="21">
        <v>116</v>
      </c>
      <c r="F141" s="39">
        <v>275.20000000000005</v>
      </c>
      <c r="G141" s="34">
        <f aca="true" t="shared" si="39" ref="G141:G153">E141*F141/10</f>
        <v>3192.3200000000006</v>
      </c>
      <c r="H141" s="24">
        <v>194</v>
      </c>
      <c r="I141" s="22">
        <v>237.76</v>
      </c>
      <c r="J141" s="23">
        <f aca="true" t="shared" si="40" ref="J141:J153">H141*I141/10</f>
        <v>4612.544</v>
      </c>
      <c r="K141" s="24">
        <f t="shared" si="35"/>
        <v>471</v>
      </c>
      <c r="L141" s="22">
        <f t="shared" si="36"/>
        <v>281.4369426751593</v>
      </c>
      <c r="M141" s="25">
        <f t="shared" si="37"/>
        <v>13255.680000000002</v>
      </c>
    </row>
    <row r="142" spans="1:13" ht="15">
      <c r="A142" s="20" t="s">
        <v>14</v>
      </c>
      <c r="B142" s="21">
        <v>1240</v>
      </c>
      <c r="C142" s="22">
        <v>227.27</v>
      </c>
      <c r="D142" s="34">
        <f t="shared" si="38"/>
        <v>28181.48</v>
      </c>
      <c r="E142" s="21">
        <v>978</v>
      </c>
      <c r="F142" s="39">
        <v>114.44</v>
      </c>
      <c r="G142" s="34">
        <f t="shared" si="39"/>
        <v>11192.232</v>
      </c>
      <c r="H142" s="24">
        <v>1350</v>
      </c>
      <c r="I142" s="22">
        <v>106.49</v>
      </c>
      <c r="J142" s="23">
        <f t="shared" si="40"/>
        <v>14376.15</v>
      </c>
      <c r="K142" s="24">
        <f t="shared" si="35"/>
        <v>3568</v>
      </c>
      <c r="L142" s="22">
        <f t="shared" si="36"/>
        <v>150.64423206278028</v>
      </c>
      <c r="M142" s="25">
        <f t="shared" si="37"/>
        <v>53749.862</v>
      </c>
    </row>
    <row r="143" spans="1:13" ht="15">
      <c r="A143" s="20" t="s">
        <v>36</v>
      </c>
      <c r="B143" s="45">
        <v>164</v>
      </c>
      <c r="C143" s="22">
        <v>217.66400000000004</v>
      </c>
      <c r="D143" s="34">
        <f t="shared" si="38"/>
        <v>3569.6896000000006</v>
      </c>
      <c r="E143" s="45">
        <v>89</v>
      </c>
      <c r="F143" s="39">
        <v>140.89600000000002</v>
      </c>
      <c r="G143" s="34">
        <f t="shared" si="39"/>
        <v>1253.9744</v>
      </c>
      <c r="H143" s="45">
        <v>85</v>
      </c>
      <c r="I143" s="46">
        <v>250.5</v>
      </c>
      <c r="J143" s="47">
        <f t="shared" si="40"/>
        <v>2129.25</v>
      </c>
      <c r="K143" s="36">
        <f t="shared" si="35"/>
        <v>338</v>
      </c>
      <c r="L143" s="37">
        <f t="shared" si="36"/>
        <v>205.70751479289942</v>
      </c>
      <c r="M143" s="38">
        <f t="shared" si="37"/>
        <v>6952.914000000001</v>
      </c>
    </row>
    <row r="144" spans="1:13" ht="15">
      <c r="A144" s="20" t="s">
        <v>15</v>
      </c>
      <c r="B144" s="21">
        <v>301</v>
      </c>
      <c r="C144" s="22">
        <v>133.82</v>
      </c>
      <c r="D144" s="34">
        <f t="shared" si="38"/>
        <v>4027.982</v>
      </c>
      <c r="E144" s="21">
        <v>261</v>
      </c>
      <c r="F144" s="39">
        <v>141.57</v>
      </c>
      <c r="G144" s="34">
        <f t="shared" si="39"/>
        <v>3694.977</v>
      </c>
      <c r="H144" s="45">
        <v>188</v>
      </c>
      <c r="I144" s="46">
        <v>145.4</v>
      </c>
      <c r="J144" s="47">
        <f t="shared" si="40"/>
        <v>2733.52</v>
      </c>
      <c r="K144" s="24">
        <f t="shared" si="35"/>
        <v>750</v>
      </c>
      <c r="L144" s="22">
        <f t="shared" si="36"/>
        <v>139.41971999999998</v>
      </c>
      <c r="M144" s="25">
        <f t="shared" si="37"/>
        <v>10456.479</v>
      </c>
    </row>
    <row r="145" spans="1:13" ht="15">
      <c r="A145" s="20" t="s">
        <v>16</v>
      </c>
      <c r="B145" s="21">
        <v>392</v>
      </c>
      <c r="C145" s="22">
        <v>236.00000000000003</v>
      </c>
      <c r="D145" s="34">
        <f t="shared" si="38"/>
        <v>9251.2</v>
      </c>
      <c r="E145" s="21">
        <v>249.4</v>
      </c>
      <c r="F145" s="39">
        <v>216.79</v>
      </c>
      <c r="G145" s="34">
        <f t="shared" si="39"/>
        <v>5406.7426</v>
      </c>
      <c r="H145" s="45">
        <v>207</v>
      </c>
      <c r="I145" s="46">
        <v>170.28</v>
      </c>
      <c r="J145" s="47">
        <f t="shared" si="40"/>
        <v>3524.796</v>
      </c>
      <c r="K145" s="24">
        <f t="shared" si="35"/>
        <v>848.4</v>
      </c>
      <c r="L145" s="22">
        <f t="shared" si="36"/>
        <v>214.31799387081566</v>
      </c>
      <c r="M145" s="25">
        <f t="shared" si="37"/>
        <v>18182.7386</v>
      </c>
    </row>
    <row r="146" spans="1:13" ht="15">
      <c r="A146" s="20" t="s">
        <v>17</v>
      </c>
      <c r="B146" s="21">
        <v>160</v>
      </c>
      <c r="C146" s="22">
        <v>223.68</v>
      </c>
      <c r="D146" s="34">
        <f t="shared" si="38"/>
        <v>3578.88</v>
      </c>
      <c r="E146" s="21">
        <v>236</v>
      </c>
      <c r="F146" s="39">
        <v>244</v>
      </c>
      <c r="G146" s="34">
        <f t="shared" si="39"/>
        <v>5758.4</v>
      </c>
      <c r="H146" s="45">
        <v>162</v>
      </c>
      <c r="I146" s="46">
        <v>210.36</v>
      </c>
      <c r="J146" s="47">
        <f t="shared" si="40"/>
        <v>3407.832</v>
      </c>
      <c r="K146" s="24">
        <f t="shared" si="35"/>
        <v>558</v>
      </c>
      <c r="L146" s="22">
        <f t="shared" si="36"/>
        <v>228.40702508960572</v>
      </c>
      <c r="M146" s="25">
        <f t="shared" si="37"/>
        <v>12745.112</v>
      </c>
    </row>
    <row r="147" spans="1:13" ht="15">
      <c r="A147" s="20" t="s">
        <v>18</v>
      </c>
      <c r="B147" s="21">
        <v>125</v>
      </c>
      <c r="C147" s="22">
        <v>238.37</v>
      </c>
      <c r="D147" s="34">
        <f t="shared" si="38"/>
        <v>2979.625</v>
      </c>
      <c r="E147" s="21">
        <v>146</v>
      </c>
      <c r="F147" s="39">
        <v>259.21</v>
      </c>
      <c r="G147" s="34">
        <f t="shared" si="39"/>
        <v>3784.4659999999994</v>
      </c>
      <c r="H147" s="45">
        <v>167</v>
      </c>
      <c r="I147" s="46">
        <v>121.13</v>
      </c>
      <c r="J147" s="47">
        <f t="shared" si="40"/>
        <v>2022.8709999999999</v>
      </c>
      <c r="K147" s="24">
        <f t="shared" si="35"/>
        <v>438</v>
      </c>
      <c r="L147" s="22">
        <f t="shared" si="36"/>
        <v>200.61557077625568</v>
      </c>
      <c r="M147" s="25">
        <f t="shared" si="37"/>
        <v>8786.962</v>
      </c>
    </row>
    <row r="148" spans="1:13" ht="15">
      <c r="A148" s="20" t="s">
        <v>19</v>
      </c>
      <c r="B148" s="24">
        <v>70</v>
      </c>
      <c r="C148" s="22">
        <v>138.29</v>
      </c>
      <c r="D148" s="34">
        <f t="shared" si="38"/>
        <v>968.03</v>
      </c>
      <c r="E148" s="24">
        <v>55</v>
      </c>
      <c r="F148" s="39">
        <v>211.60533333333336</v>
      </c>
      <c r="G148" s="34">
        <f t="shared" si="39"/>
        <v>1163.8293333333336</v>
      </c>
      <c r="H148" s="36">
        <v>186</v>
      </c>
      <c r="I148" s="37">
        <v>131.49</v>
      </c>
      <c r="J148" s="48">
        <f t="shared" si="40"/>
        <v>2445.7140000000004</v>
      </c>
      <c r="K148" s="24">
        <f t="shared" si="35"/>
        <v>311</v>
      </c>
      <c r="L148" s="22">
        <f t="shared" si="36"/>
        <v>147.18885316184353</v>
      </c>
      <c r="M148" s="25">
        <f t="shared" si="37"/>
        <v>4577.573333333334</v>
      </c>
    </row>
    <row r="149" spans="1:13" ht="15">
      <c r="A149" s="20" t="s">
        <v>20</v>
      </c>
      <c r="B149" s="21">
        <v>75</v>
      </c>
      <c r="C149" s="22">
        <v>145.9</v>
      </c>
      <c r="D149" s="34">
        <f t="shared" si="38"/>
        <v>1094.25</v>
      </c>
      <c r="E149" s="21">
        <v>125</v>
      </c>
      <c r="F149" s="39">
        <v>336</v>
      </c>
      <c r="G149" s="34">
        <f t="shared" si="39"/>
        <v>4200</v>
      </c>
      <c r="H149" s="36">
        <v>26</v>
      </c>
      <c r="I149" s="46">
        <v>142.9</v>
      </c>
      <c r="J149" s="47">
        <f t="shared" si="40"/>
        <v>371.54</v>
      </c>
      <c r="K149" s="24">
        <f t="shared" si="35"/>
        <v>226</v>
      </c>
      <c r="L149" s="22">
        <f t="shared" si="36"/>
        <v>250.69867256637167</v>
      </c>
      <c r="M149" s="25">
        <f t="shared" si="37"/>
        <v>5665.79</v>
      </c>
    </row>
    <row r="150" spans="1:13" ht="15">
      <c r="A150" s="20" t="s">
        <v>21</v>
      </c>
      <c r="B150" s="21">
        <v>10</v>
      </c>
      <c r="C150" s="22">
        <v>150.97</v>
      </c>
      <c r="D150" s="34">
        <f t="shared" si="38"/>
        <v>150.97</v>
      </c>
      <c r="E150" s="21">
        <v>12</v>
      </c>
      <c r="F150" s="39">
        <v>151.99</v>
      </c>
      <c r="G150" s="34">
        <f t="shared" si="39"/>
        <v>182.388</v>
      </c>
      <c r="H150" s="21">
        <v>12</v>
      </c>
      <c r="I150" s="39">
        <v>150.07</v>
      </c>
      <c r="J150" s="34">
        <f t="shared" si="40"/>
        <v>180.084</v>
      </c>
      <c r="K150" s="24">
        <f>B150+E150+H150</f>
        <v>34</v>
      </c>
      <c r="L150" s="22">
        <f t="shared" si="36"/>
        <v>151.01235294117646</v>
      </c>
      <c r="M150" s="25">
        <f>D150+G150+J150</f>
        <v>513.442</v>
      </c>
    </row>
    <row r="151" spans="1:13" ht="15">
      <c r="A151" s="20" t="s">
        <v>22</v>
      </c>
      <c r="B151" s="21">
        <v>73</v>
      </c>
      <c r="C151" s="22">
        <v>218.39999999999998</v>
      </c>
      <c r="D151" s="34">
        <f t="shared" si="38"/>
        <v>1594.32</v>
      </c>
      <c r="E151" s="21">
        <v>136.6</v>
      </c>
      <c r="F151" s="39">
        <v>138.72</v>
      </c>
      <c r="G151" s="34">
        <f t="shared" si="39"/>
        <v>1894.9152</v>
      </c>
      <c r="H151" s="21">
        <v>45.3</v>
      </c>
      <c r="I151" s="39">
        <v>140.35</v>
      </c>
      <c r="J151" s="34">
        <f t="shared" si="40"/>
        <v>635.7855</v>
      </c>
      <c r="K151" s="24">
        <f>B151+E151+H151</f>
        <v>254.89999999999998</v>
      </c>
      <c r="L151" s="22">
        <f t="shared" si="36"/>
        <v>161.82897999215382</v>
      </c>
      <c r="M151" s="25">
        <f>D151+G151+J151</f>
        <v>4125.0207</v>
      </c>
    </row>
    <row r="152" spans="1:13" ht="15">
      <c r="A152" s="20" t="s">
        <v>23</v>
      </c>
      <c r="B152" s="21">
        <v>19</v>
      </c>
      <c r="C152" s="22">
        <v>193.6</v>
      </c>
      <c r="D152" s="34">
        <f t="shared" si="38"/>
        <v>367.84000000000003</v>
      </c>
      <c r="E152" s="21">
        <v>16</v>
      </c>
      <c r="F152" s="22">
        <v>189.34</v>
      </c>
      <c r="G152" s="34">
        <f t="shared" si="39"/>
        <v>302.944</v>
      </c>
      <c r="H152" s="24">
        <v>12</v>
      </c>
      <c r="I152" s="22">
        <v>216.22857142857143</v>
      </c>
      <c r="J152" s="23">
        <f t="shared" si="40"/>
        <v>259.4742857142857</v>
      </c>
      <c r="K152" s="24">
        <f>B152+E152+H152</f>
        <v>47</v>
      </c>
      <c r="L152" s="22">
        <f t="shared" si="36"/>
        <v>197.92729483282676</v>
      </c>
      <c r="M152" s="25">
        <f>D152+G152+J152</f>
        <v>930.2582857142859</v>
      </c>
    </row>
    <row r="153" spans="1:13" ht="15">
      <c r="A153" s="26" t="s">
        <v>24</v>
      </c>
      <c r="B153" s="27">
        <v>28</v>
      </c>
      <c r="C153" s="28">
        <v>215.45</v>
      </c>
      <c r="D153" s="58">
        <f t="shared" si="38"/>
        <v>603.26</v>
      </c>
      <c r="E153" s="40">
        <v>39</v>
      </c>
      <c r="F153" s="28">
        <v>197.97333333333333</v>
      </c>
      <c r="G153" s="58">
        <f t="shared" si="39"/>
        <v>772.096</v>
      </c>
      <c r="H153" s="40">
        <v>46</v>
      </c>
      <c r="I153" s="28">
        <v>127</v>
      </c>
      <c r="J153" s="58">
        <f t="shared" si="40"/>
        <v>584.2</v>
      </c>
      <c r="K153" s="27">
        <f>B153+E153+H153</f>
        <v>113</v>
      </c>
      <c r="L153" s="49">
        <f t="shared" si="36"/>
        <v>173.4120353982301</v>
      </c>
      <c r="M153" s="50">
        <f>D153+G153+J153</f>
        <v>1959.556</v>
      </c>
    </row>
    <row r="154" spans="1:13" ht="15.75" thickBot="1">
      <c r="A154" s="29" t="s">
        <v>25</v>
      </c>
      <c r="B154" s="42">
        <f>SUM(B140:B153)</f>
        <v>2898.9</v>
      </c>
      <c r="C154" s="30">
        <f>D154/B154*10</f>
        <v>216.37206871571973</v>
      </c>
      <c r="D154" s="41">
        <f>SUM(D140:D153)</f>
        <v>62724.098999999995</v>
      </c>
      <c r="E154" s="42">
        <f>SUM(E140:E153)</f>
        <v>2557</v>
      </c>
      <c r="F154" s="30">
        <f>G154/E154*10</f>
        <v>171.30966966497198</v>
      </c>
      <c r="G154" s="41">
        <f>SUM(G140:G153)</f>
        <v>43803.88253333334</v>
      </c>
      <c r="H154" s="42">
        <f>SUM(H140:H153)</f>
        <v>2758.3</v>
      </c>
      <c r="I154" s="30">
        <f>J154/H154*10</f>
        <v>143.61830321280485</v>
      </c>
      <c r="J154" s="41">
        <f>SUM(J140:J153)</f>
        <v>39614.23657518796</v>
      </c>
      <c r="K154" s="42">
        <f>SUM(K140:K153)</f>
        <v>8214.199999999999</v>
      </c>
      <c r="L154" s="43">
        <f>M154/K154*10</f>
        <v>177.91412201860354</v>
      </c>
      <c r="M154" s="44">
        <f>SUM(M140:M153)</f>
        <v>146142.2181085213</v>
      </c>
    </row>
    <row r="155" spans="1:13" ht="15" thickTop="1">
      <c r="A155" s="64"/>
      <c r="B155" s="60"/>
      <c r="C155" s="61"/>
      <c r="D155" s="60"/>
      <c r="E155" s="60"/>
      <c r="F155" s="61"/>
      <c r="G155" s="60"/>
      <c r="H155" s="60"/>
      <c r="I155" s="61"/>
      <c r="J155" s="60"/>
      <c r="K155" s="60"/>
      <c r="L155" s="61"/>
      <c r="M155" s="60"/>
    </row>
  </sheetData>
  <sheetProtection/>
  <mergeCells count="50">
    <mergeCell ref="A1:M1"/>
    <mergeCell ref="A134:M134"/>
    <mergeCell ref="K135:M135"/>
    <mergeCell ref="A136:A137"/>
    <mergeCell ref="B136:D136"/>
    <mergeCell ref="E136:G136"/>
    <mergeCell ref="H136:J136"/>
    <mergeCell ref="K136:M136"/>
    <mergeCell ref="A112:M112"/>
    <mergeCell ref="K113:M113"/>
    <mergeCell ref="A114:A115"/>
    <mergeCell ref="B114:D114"/>
    <mergeCell ref="E114:G114"/>
    <mergeCell ref="H114:J114"/>
    <mergeCell ref="K114:M114"/>
    <mergeCell ref="A90:M90"/>
    <mergeCell ref="K91:M91"/>
    <mergeCell ref="A92:A93"/>
    <mergeCell ref="B92:D92"/>
    <mergeCell ref="E92:G92"/>
    <mergeCell ref="H92:J92"/>
    <mergeCell ref="K92:M92"/>
    <mergeCell ref="A68:M68"/>
    <mergeCell ref="K69:M69"/>
    <mergeCell ref="A70:A71"/>
    <mergeCell ref="B70:D70"/>
    <mergeCell ref="E70:G70"/>
    <mergeCell ref="H70:J70"/>
    <mergeCell ref="K70:M70"/>
    <mergeCell ref="A46:M46"/>
    <mergeCell ref="K47:M47"/>
    <mergeCell ref="A48:A49"/>
    <mergeCell ref="B48:D48"/>
    <mergeCell ref="E48:G48"/>
    <mergeCell ref="H48:J48"/>
    <mergeCell ref="K48:M48"/>
    <mergeCell ref="A24:M24"/>
    <mergeCell ref="K25:M25"/>
    <mergeCell ref="A26:A27"/>
    <mergeCell ref="B26:D26"/>
    <mergeCell ref="E26:G26"/>
    <mergeCell ref="H26:J26"/>
    <mergeCell ref="K26:M26"/>
    <mergeCell ref="A2:M2"/>
    <mergeCell ref="K3:M3"/>
    <mergeCell ref="A4:A5"/>
    <mergeCell ref="B4:D4"/>
    <mergeCell ref="E4:G4"/>
    <mergeCell ref="H4:J4"/>
    <mergeCell ref="K4:M4"/>
  </mergeCells>
  <printOptions/>
  <pageMargins left="0.7" right="1.95" top="0.75" bottom="0.75" header="0.3" footer="0.3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7"/>
  <sheetViews>
    <sheetView zoomScale="90" zoomScaleNormal="90" zoomScalePageLayoutView="0" workbookViewId="0" topLeftCell="A24">
      <selection activeCell="K8" sqref="K8:M22"/>
    </sheetView>
  </sheetViews>
  <sheetFormatPr defaultColWidth="9.140625" defaultRowHeight="15"/>
  <cols>
    <col min="1" max="1" width="24.7109375" style="0" customWidth="1"/>
    <col min="2" max="2" width="10.57421875" style="0" bestFit="1" customWidth="1"/>
    <col min="3" max="3" width="9.140625" style="1" customWidth="1"/>
    <col min="4" max="4" width="13.28125" style="0" customWidth="1"/>
    <col min="5" max="5" width="10.57421875" style="0" bestFit="1" customWidth="1"/>
    <col min="6" max="6" width="9.140625" style="1" customWidth="1"/>
    <col min="7" max="7" width="11.57421875" style="0" customWidth="1"/>
    <col min="8" max="8" width="10.57421875" style="0" bestFit="1" customWidth="1"/>
    <col min="9" max="9" width="9.140625" style="1" customWidth="1"/>
    <col min="10" max="10" width="12.28125" style="0" customWidth="1"/>
    <col min="11" max="11" width="10.7109375" style="0" customWidth="1"/>
    <col min="12" max="12" width="9.140625" style="1" customWidth="1"/>
    <col min="13" max="13" width="13.00390625" style="0" customWidth="1"/>
  </cols>
  <sheetData>
    <row r="1" spans="1:13" ht="14.25">
      <c r="A1" s="371" t="s">
        <v>37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14.25">
      <c r="A2" s="344" t="s">
        <v>38</v>
      </c>
      <c r="B2" s="344"/>
      <c r="C2" s="345"/>
      <c r="D2" s="344"/>
      <c r="E2" s="344"/>
      <c r="F2" s="345"/>
      <c r="G2" s="344"/>
      <c r="H2" s="344"/>
      <c r="I2" s="345"/>
      <c r="J2" s="344"/>
      <c r="K2" s="344"/>
      <c r="L2" s="345"/>
      <c r="M2" s="344"/>
    </row>
    <row r="3" spans="11:13" ht="15" thickBot="1">
      <c r="K3" s="346" t="s">
        <v>35</v>
      </c>
      <c r="L3" s="346"/>
      <c r="M3" s="346"/>
    </row>
    <row r="4" spans="1:13" ht="15" thickTop="1">
      <c r="A4" s="355" t="s">
        <v>0</v>
      </c>
      <c r="B4" s="357" t="s">
        <v>26</v>
      </c>
      <c r="C4" s="357"/>
      <c r="D4" s="357"/>
      <c r="E4" s="358" t="s">
        <v>1</v>
      </c>
      <c r="F4" s="358"/>
      <c r="G4" s="358"/>
      <c r="H4" s="359" t="s">
        <v>33</v>
      </c>
      <c r="I4" s="360"/>
      <c r="J4" s="360"/>
      <c r="K4" s="361" t="s">
        <v>34</v>
      </c>
      <c r="L4" s="362"/>
      <c r="M4" s="363"/>
    </row>
    <row r="5" spans="1:13" ht="28.5">
      <c r="A5" s="356"/>
      <c r="B5" s="51" t="s">
        <v>2</v>
      </c>
      <c r="C5" s="52" t="s">
        <v>3</v>
      </c>
      <c r="D5" s="51" t="s">
        <v>4</v>
      </c>
      <c r="E5" s="84" t="s">
        <v>2</v>
      </c>
      <c r="F5" s="85" t="s">
        <v>3</v>
      </c>
      <c r="G5" s="84" t="s">
        <v>4</v>
      </c>
      <c r="H5" s="88" t="s">
        <v>2</v>
      </c>
      <c r="I5" s="89" t="s">
        <v>3</v>
      </c>
      <c r="J5" s="90" t="s">
        <v>4</v>
      </c>
      <c r="K5" s="94" t="s">
        <v>2</v>
      </c>
      <c r="L5" s="95" t="s">
        <v>3</v>
      </c>
      <c r="M5" s="96" t="s">
        <v>4</v>
      </c>
    </row>
    <row r="6" spans="1:13" ht="15">
      <c r="A6" s="53" t="s">
        <v>5</v>
      </c>
      <c r="B6" s="54" t="s">
        <v>6</v>
      </c>
      <c r="C6" s="55" t="s">
        <v>7</v>
      </c>
      <c r="D6" s="54" t="s">
        <v>8</v>
      </c>
      <c r="E6" s="86" t="s">
        <v>9</v>
      </c>
      <c r="F6" s="87" t="s">
        <v>10</v>
      </c>
      <c r="G6" s="86" t="s">
        <v>11</v>
      </c>
      <c r="H6" s="91"/>
      <c r="I6" s="92"/>
      <c r="J6" s="93"/>
      <c r="K6" s="97"/>
      <c r="L6" s="98"/>
      <c r="M6" s="99"/>
    </row>
    <row r="7" spans="1:13" ht="15">
      <c r="A7" s="14"/>
      <c r="B7" s="15"/>
      <c r="C7" s="16"/>
      <c r="D7" s="17"/>
      <c r="E7" s="17"/>
      <c r="F7" s="16"/>
      <c r="G7" s="17"/>
      <c r="H7" s="17"/>
      <c r="I7" s="16"/>
      <c r="J7" s="18"/>
      <c r="K7" s="17"/>
      <c r="L7" s="16"/>
      <c r="M7" s="19"/>
    </row>
    <row r="8" spans="1:13" ht="15">
      <c r="A8" s="20" t="s">
        <v>12</v>
      </c>
      <c r="B8" s="125">
        <v>33355.15</v>
      </c>
      <c r="C8" s="22">
        <f aca="true" t="shared" si="0" ref="C8:C21">D8/B8*10</f>
        <v>26.726058794518988</v>
      </c>
      <c r="D8" s="125">
        <v>89145.17</v>
      </c>
      <c r="E8" s="113">
        <v>23191.89</v>
      </c>
      <c r="F8" s="22">
        <f aca="true" t="shared" si="1" ref="F8:F21">G8/E8*10</f>
        <v>25.17192432354586</v>
      </c>
      <c r="G8" s="113">
        <v>58378.45</v>
      </c>
      <c r="H8" s="113">
        <v>11055.49</v>
      </c>
      <c r="I8" s="22">
        <f>J8/H8*10</f>
        <v>19.092930299787707</v>
      </c>
      <c r="J8" s="125">
        <v>21108.17</v>
      </c>
      <c r="K8" s="125">
        <f>SUM(B8+E8+H8)</f>
        <v>67602.53</v>
      </c>
      <c r="L8" s="22">
        <f aca="true" t="shared" si="2" ref="L8:L21">M8/K8*10</f>
        <v>24.94459748769757</v>
      </c>
      <c r="M8" s="123">
        <f>SUM(D8+G8+J8)</f>
        <v>168631.78999999998</v>
      </c>
    </row>
    <row r="9" spans="1:13" ht="15">
      <c r="A9" s="20" t="s">
        <v>13</v>
      </c>
      <c r="B9" s="125">
        <v>6387.53</v>
      </c>
      <c r="C9" s="22">
        <f t="shared" si="0"/>
        <v>30.70003585110364</v>
      </c>
      <c r="D9" s="125">
        <v>19609.74</v>
      </c>
      <c r="E9" s="113">
        <v>2097.96</v>
      </c>
      <c r="F9" s="22">
        <f t="shared" si="1"/>
        <v>26.313847737802437</v>
      </c>
      <c r="G9" s="113">
        <v>5520.54</v>
      </c>
      <c r="H9" s="113">
        <v>3608.77</v>
      </c>
      <c r="I9" s="22">
        <f>J9/H9*10</f>
        <v>30.8180349537377</v>
      </c>
      <c r="J9" s="125">
        <v>11121.52</v>
      </c>
      <c r="K9" s="125">
        <f aca="true" t="shared" si="3" ref="K9:K21">SUM(B9+E9+H9)</f>
        <v>12094.26</v>
      </c>
      <c r="L9" s="22">
        <f t="shared" si="2"/>
        <v>29.97438454275003</v>
      </c>
      <c r="M9" s="123">
        <f aca="true" t="shared" si="4" ref="M9:M21">SUM(D9+G9+J9)</f>
        <v>36251.8</v>
      </c>
    </row>
    <row r="10" spans="1:13" ht="15">
      <c r="A10" s="20" t="s">
        <v>14</v>
      </c>
      <c r="B10" s="125">
        <v>14862.78</v>
      </c>
      <c r="C10" s="22">
        <f t="shared" si="0"/>
        <v>32.721341498696745</v>
      </c>
      <c r="D10" s="125">
        <v>48633.01</v>
      </c>
      <c r="E10" s="113">
        <v>2435.85</v>
      </c>
      <c r="F10" s="22">
        <f t="shared" si="1"/>
        <v>35.262926699098884</v>
      </c>
      <c r="G10" s="113">
        <v>8589.52</v>
      </c>
      <c r="H10" s="113">
        <v>11387.24</v>
      </c>
      <c r="I10" s="22">
        <f>J10/H10*10</f>
        <v>40.07475033458503</v>
      </c>
      <c r="J10" s="125">
        <v>45634.08</v>
      </c>
      <c r="K10" s="125">
        <f t="shared" si="3"/>
        <v>28685.870000000003</v>
      </c>
      <c r="L10" s="22">
        <f t="shared" si="2"/>
        <v>35.85619331050444</v>
      </c>
      <c r="M10" s="123">
        <f t="shared" si="4"/>
        <v>102856.61</v>
      </c>
    </row>
    <row r="11" spans="1:13" ht="15">
      <c r="A11" s="20" t="s">
        <v>36</v>
      </c>
      <c r="B11" s="125">
        <v>10136.99</v>
      </c>
      <c r="C11" s="22">
        <f t="shared" si="0"/>
        <v>32.065455327469</v>
      </c>
      <c r="D11" s="125">
        <v>32504.72</v>
      </c>
      <c r="E11" s="113">
        <v>4829.76</v>
      </c>
      <c r="F11" s="22">
        <f t="shared" si="1"/>
        <v>27.606423507586296</v>
      </c>
      <c r="G11" s="113">
        <v>13333.24</v>
      </c>
      <c r="H11" s="113">
        <v>6674.5</v>
      </c>
      <c r="I11" s="22">
        <f>J11/H11*10</f>
        <v>33.294718705521014</v>
      </c>
      <c r="J11" s="125">
        <v>22222.56</v>
      </c>
      <c r="K11" s="125">
        <f t="shared" si="3"/>
        <v>21641.25</v>
      </c>
      <c r="L11" s="22">
        <f t="shared" si="2"/>
        <v>31.44944030497314</v>
      </c>
      <c r="M11" s="123">
        <f t="shared" si="4"/>
        <v>68060.52</v>
      </c>
    </row>
    <row r="12" spans="1:13" ht="15">
      <c r="A12" s="20" t="s">
        <v>15</v>
      </c>
      <c r="B12" s="125">
        <v>16624.54</v>
      </c>
      <c r="C12" s="22">
        <f t="shared" si="0"/>
        <v>21.984307535727304</v>
      </c>
      <c r="D12" s="125">
        <v>36547.9</v>
      </c>
      <c r="E12" s="113">
        <v>3672.96</v>
      </c>
      <c r="F12" s="22">
        <f t="shared" si="1"/>
        <v>26.35294149677644</v>
      </c>
      <c r="G12" s="113">
        <v>9679.33</v>
      </c>
      <c r="H12" s="113">
        <v>10068.5</v>
      </c>
      <c r="I12" s="22">
        <f>J12/H12*10</f>
        <v>38.639847047723094</v>
      </c>
      <c r="J12" s="125">
        <v>38904.53</v>
      </c>
      <c r="K12" s="125">
        <f t="shared" si="3"/>
        <v>30366</v>
      </c>
      <c r="L12" s="22">
        <f t="shared" si="2"/>
        <v>28.035223605348094</v>
      </c>
      <c r="M12" s="123">
        <f t="shared" si="4"/>
        <v>85131.76000000001</v>
      </c>
    </row>
    <row r="13" spans="1:13" ht="15">
      <c r="A13" s="20" t="s">
        <v>16</v>
      </c>
      <c r="B13" s="125">
        <v>23678.32</v>
      </c>
      <c r="C13" s="22">
        <f t="shared" si="0"/>
        <v>34.91073691038891</v>
      </c>
      <c r="D13" s="125">
        <v>82662.76</v>
      </c>
      <c r="E13" s="113">
        <v>7761.93</v>
      </c>
      <c r="F13" s="22">
        <f t="shared" si="1"/>
        <v>27.243366018503128</v>
      </c>
      <c r="G13" s="113">
        <v>21146.11</v>
      </c>
      <c r="H13" s="113">
        <v>1477.67</v>
      </c>
      <c r="I13" s="22">
        <v>34.09</v>
      </c>
      <c r="J13" s="125">
        <v>5036.87</v>
      </c>
      <c r="K13" s="125">
        <f t="shared" si="3"/>
        <v>32917.92</v>
      </c>
      <c r="L13" s="22">
        <f t="shared" si="2"/>
        <v>33.0658012413907</v>
      </c>
      <c r="M13" s="123">
        <f t="shared" si="4"/>
        <v>108845.73999999999</v>
      </c>
    </row>
    <row r="14" spans="1:13" ht="15">
      <c r="A14" s="20" t="s">
        <v>17</v>
      </c>
      <c r="B14" s="125">
        <v>7246.88</v>
      </c>
      <c r="C14" s="22">
        <f t="shared" si="0"/>
        <v>25.859707901883297</v>
      </c>
      <c r="D14" s="125">
        <v>18740.22</v>
      </c>
      <c r="E14" s="113">
        <v>2878.96</v>
      </c>
      <c r="F14" s="22">
        <f t="shared" si="1"/>
        <v>27.29961513880012</v>
      </c>
      <c r="G14" s="113">
        <v>7859.45</v>
      </c>
      <c r="H14" s="113">
        <v>2380.21</v>
      </c>
      <c r="I14" s="22">
        <v>38.54</v>
      </c>
      <c r="J14" s="125">
        <v>9174.39</v>
      </c>
      <c r="K14" s="125">
        <f t="shared" si="3"/>
        <v>12506.05</v>
      </c>
      <c r="L14" s="22">
        <f t="shared" si="2"/>
        <v>28.605402984955283</v>
      </c>
      <c r="M14" s="123">
        <f t="shared" si="4"/>
        <v>35774.06</v>
      </c>
    </row>
    <row r="15" spans="1:13" ht="15">
      <c r="A15" s="20" t="s">
        <v>18</v>
      </c>
      <c r="B15" s="125">
        <v>6127.52</v>
      </c>
      <c r="C15" s="22">
        <f t="shared" si="0"/>
        <v>24.801942710917302</v>
      </c>
      <c r="D15" s="125">
        <v>15197.44</v>
      </c>
      <c r="E15" s="113">
        <v>2371.96</v>
      </c>
      <c r="F15" s="22">
        <f t="shared" si="1"/>
        <v>26.351709135061302</v>
      </c>
      <c r="G15" s="113">
        <v>6250.52</v>
      </c>
      <c r="H15" s="113">
        <v>919.08</v>
      </c>
      <c r="I15" s="22">
        <v>33.95</v>
      </c>
      <c r="J15" s="125">
        <v>3119.83</v>
      </c>
      <c r="K15" s="125">
        <f t="shared" si="3"/>
        <v>9418.56</v>
      </c>
      <c r="L15" s="22">
        <f t="shared" si="2"/>
        <v>26.08444390649951</v>
      </c>
      <c r="M15" s="123">
        <f t="shared" si="4"/>
        <v>24567.79</v>
      </c>
    </row>
    <row r="16" spans="1:13" ht="15">
      <c r="A16" s="20" t="s">
        <v>19</v>
      </c>
      <c r="B16" s="125">
        <v>6802.43</v>
      </c>
      <c r="C16" s="22">
        <f t="shared" si="0"/>
        <v>24.177242544208468</v>
      </c>
      <c r="D16" s="125">
        <v>16446.4</v>
      </c>
      <c r="E16" s="113">
        <v>3603.41</v>
      </c>
      <c r="F16" s="22">
        <f t="shared" si="1"/>
        <v>27.31185182923953</v>
      </c>
      <c r="G16" s="113">
        <v>9841.58</v>
      </c>
      <c r="H16" s="113">
        <v>1913.1</v>
      </c>
      <c r="I16" s="22">
        <v>42.57</v>
      </c>
      <c r="J16" s="125">
        <v>8163.51</v>
      </c>
      <c r="K16" s="125">
        <f t="shared" si="3"/>
        <v>12318.94</v>
      </c>
      <c r="L16" s="22">
        <f t="shared" si="2"/>
        <v>27.966277942745073</v>
      </c>
      <c r="M16" s="123">
        <f t="shared" si="4"/>
        <v>34451.490000000005</v>
      </c>
    </row>
    <row r="17" spans="1:13" ht="15">
      <c r="A17" s="20" t="s">
        <v>20</v>
      </c>
      <c r="B17" s="125">
        <v>2452.71</v>
      </c>
      <c r="C17" s="22">
        <f t="shared" si="0"/>
        <v>21.98906515650036</v>
      </c>
      <c r="D17" s="125">
        <v>5393.28</v>
      </c>
      <c r="E17" s="113">
        <v>1409.01</v>
      </c>
      <c r="F17" s="22">
        <f t="shared" si="1"/>
        <v>31.269472892314457</v>
      </c>
      <c r="G17" s="113">
        <v>4405.9</v>
      </c>
      <c r="H17" s="113">
        <v>476.2</v>
      </c>
      <c r="I17" s="22">
        <v>39.74</v>
      </c>
      <c r="J17" s="125">
        <v>1892.56</v>
      </c>
      <c r="K17" s="125">
        <f t="shared" si="3"/>
        <v>4337.92</v>
      </c>
      <c r="L17" s="22">
        <f t="shared" si="2"/>
        <v>26.95241037179109</v>
      </c>
      <c r="M17" s="123">
        <f t="shared" si="4"/>
        <v>11691.74</v>
      </c>
    </row>
    <row r="18" spans="1:13" ht="15">
      <c r="A18" s="20" t="s">
        <v>21</v>
      </c>
      <c r="B18" s="125">
        <v>10652.41</v>
      </c>
      <c r="C18" s="22">
        <f t="shared" si="0"/>
        <v>27.87708133652385</v>
      </c>
      <c r="D18" s="125">
        <v>29695.81</v>
      </c>
      <c r="E18" s="113">
        <v>2860.23</v>
      </c>
      <c r="F18" s="22">
        <f t="shared" si="1"/>
        <v>24.894186831128966</v>
      </c>
      <c r="G18" s="113">
        <v>7120.31</v>
      </c>
      <c r="H18" s="113">
        <v>1811.13</v>
      </c>
      <c r="I18" s="22">
        <v>30.69</v>
      </c>
      <c r="J18" s="127">
        <v>5558.71</v>
      </c>
      <c r="K18" s="125">
        <f t="shared" si="3"/>
        <v>15323.77</v>
      </c>
      <c r="L18" s="22">
        <f t="shared" si="2"/>
        <v>27.653005755111177</v>
      </c>
      <c r="M18" s="123">
        <f t="shared" si="4"/>
        <v>42374.83</v>
      </c>
    </row>
    <row r="19" spans="1:13" ht="15">
      <c r="A19" s="35" t="s">
        <v>22</v>
      </c>
      <c r="B19" s="127">
        <v>26965.98</v>
      </c>
      <c r="C19" s="22">
        <f t="shared" si="0"/>
        <v>29.080155811136848</v>
      </c>
      <c r="D19" s="127">
        <v>78417.49</v>
      </c>
      <c r="E19" s="114">
        <v>4529.28</v>
      </c>
      <c r="F19" s="22">
        <f t="shared" si="1"/>
        <v>28.686855305920588</v>
      </c>
      <c r="G19" s="114">
        <v>12993.08</v>
      </c>
      <c r="H19" s="114">
        <v>7522.04</v>
      </c>
      <c r="I19" s="22">
        <v>33.29</v>
      </c>
      <c r="J19" s="125">
        <v>25044.41</v>
      </c>
      <c r="K19" s="125">
        <f t="shared" si="3"/>
        <v>39017.299999999996</v>
      </c>
      <c r="L19" s="22">
        <f t="shared" si="2"/>
        <v>29.847011453893536</v>
      </c>
      <c r="M19" s="123">
        <f t="shared" si="4"/>
        <v>116454.98000000001</v>
      </c>
    </row>
    <row r="20" spans="1:13" ht="15">
      <c r="A20" s="20" t="s">
        <v>23</v>
      </c>
      <c r="B20" s="125">
        <v>146.92</v>
      </c>
      <c r="C20" s="22">
        <f t="shared" si="0"/>
        <v>26.49060713313368</v>
      </c>
      <c r="D20" s="125">
        <v>389.2</v>
      </c>
      <c r="E20" s="113">
        <v>0</v>
      </c>
      <c r="F20" s="22" t="e">
        <f t="shared" si="1"/>
        <v>#DIV/0!</v>
      </c>
      <c r="G20" s="113">
        <v>0</v>
      </c>
      <c r="H20" s="113">
        <v>25.2</v>
      </c>
      <c r="I20" s="22">
        <v>33.29</v>
      </c>
      <c r="J20" s="125">
        <v>83.9</v>
      </c>
      <c r="K20" s="125">
        <f t="shared" si="3"/>
        <v>172.11999999999998</v>
      </c>
      <c r="L20" s="22">
        <f t="shared" si="2"/>
        <v>27.48663722983965</v>
      </c>
      <c r="M20" s="123">
        <f t="shared" si="4"/>
        <v>473.1</v>
      </c>
    </row>
    <row r="21" spans="1:13" ht="15">
      <c r="A21" s="130" t="s">
        <v>24</v>
      </c>
      <c r="B21" s="126">
        <v>1828.34</v>
      </c>
      <c r="C21" s="49">
        <f t="shared" si="0"/>
        <v>35.10167693098658</v>
      </c>
      <c r="D21" s="126">
        <v>6417.78</v>
      </c>
      <c r="E21" s="115">
        <v>1634.54</v>
      </c>
      <c r="F21" s="49">
        <f t="shared" si="1"/>
        <v>32.31251605956415</v>
      </c>
      <c r="G21" s="115">
        <v>5281.61</v>
      </c>
      <c r="H21" s="115">
        <v>183.07</v>
      </c>
      <c r="I21" s="49">
        <v>33.29</v>
      </c>
      <c r="J21" s="131">
        <v>609.53</v>
      </c>
      <c r="K21" s="126">
        <f t="shared" si="3"/>
        <v>3645.9500000000003</v>
      </c>
      <c r="L21" s="49">
        <f t="shared" si="2"/>
        <v>33.76052880593535</v>
      </c>
      <c r="M21" s="124">
        <f t="shared" si="4"/>
        <v>12308.92</v>
      </c>
    </row>
    <row r="22" spans="1:13" ht="15.75" thickBot="1">
      <c r="A22" s="129" t="s">
        <v>25</v>
      </c>
      <c r="B22" s="102">
        <f>SUM(B8:B21)</f>
        <v>167268.50000000003</v>
      </c>
      <c r="C22" s="101">
        <f>D22/B22*10</f>
        <v>28.684475558757327</v>
      </c>
      <c r="D22" s="102">
        <f>SUM(D8:D21)</f>
        <v>479800.9200000001</v>
      </c>
      <c r="E22" s="121">
        <f>SUM(E8:E21)</f>
        <v>63277.74</v>
      </c>
      <c r="F22" s="101">
        <f>G22/E22*10</f>
        <v>26.928844171741908</v>
      </c>
      <c r="G22" s="121">
        <f>SUM(G8:G21)</f>
        <v>170399.63999999996</v>
      </c>
      <c r="H22" s="121">
        <f>SUM(H8:H21)</f>
        <v>59502.19999999999</v>
      </c>
      <c r="I22" s="101">
        <f>J22/H22*10</f>
        <v>33.221388452863934</v>
      </c>
      <c r="J22" s="128">
        <f>SUM(J8:J21)</f>
        <v>197674.56999999998</v>
      </c>
      <c r="K22" s="102">
        <f>SUM(K8:K21)</f>
        <v>290048.44</v>
      </c>
      <c r="L22" s="101">
        <f>M22/K22*10</f>
        <v>29.232190664428327</v>
      </c>
      <c r="M22" s="102">
        <f>SUM(M8:M21)</f>
        <v>847875.13</v>
      </c>
    </row>
    <row r="23" spans="1:13" ht="15.75" thickTop="1">
      <c r="A23" s="59"/>
      <c r="B23" s="60"/>
      <c r="C23" s="61"/>
      <c r="D23" s="60"/>
      <c r="E23" s="60"/>
      <c r="F23" s="61"/>
      <c r="G23" s="60"/>
      <c r="H23" s="60"/>
      <c r="I23" s="61"/>
      <c r="J23" s="60"/>
      <c r="K23" s="60"/>
      <c r="L23" s="61"/>
      <c r="M23" s="60"/>
    </row>
    <row r="24" spans="1:13" ht="15">
      <c r="A24" s="63"/>
      <c r="B24" s="111"/>
      <c r="C24" s="112"/>
      <c r="D24" s="111"/>
      <c r="E24" s="111"/>
      <c r="F24" s="112"/>
      <c r="G24" s="111"/>
      <c r="H24" s="111"/>
      <c r="I24" s="112"/>
      <c r="J24" s="111"/>
      <c r="K24" s="111"/>
      <c r="L24" s="112"/>
      <c r="M24" s="111"/>
    </row>
    <row r="25" spans="1:13" ht="18">
      <c r="A25" s="354" t="s">
        <v>39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</row>
    <row r="26" spans="1:13" ht="18">
      <c r="A26" s="364" t="str">
        <f>A2</f>
        <v>KABUPATEN/KOTA PROVINSI KALIMANTAN BARAT</v>
      </c>
      <c r="B26" s="364"/>
      <c r="C26" s="365"/>
      <c r="D26" s="364"/>
      <c r="E26" s="364"/>
      <c r="F26" s="365"/>
      <c r="G26" s="364"/>
      <c r="H26" s="364"/>
      <c r="I26" s="365"/>
      <c r="J26" s="364"/>
      <c r="K26" s="364"/>
      <c r="L26" s="365"/>
      <c r="M26" s="364"/>
    </row>
    <row r="27" spans="11:13" ht="15" thickBot="1">
      <c r="K27" s="366" t="s">
        <v>27</v>
      </c>
      <c r="L27" s="366"/>
      <c r="M27" s="366"/>
    </row>
    <row r="28" spans="1:13" ht="15" thickTop="1">
      <c r="A28" s="355" t="s">
        <v>0</v>
      </c>
      <c r="B28" s="367" t="s">
        <v>26</v>
      </c>
      <c r="C28" s="367"/>
      <c r="D28" s="367"/>
      <c r="E28" s="367" t="s">
        <v>1</v>
      </c>
      <c r="F28" s="367"/>
      <c r="G28" s="367"/>
      <c r="H28" s="368" t="s">
        <v>33</v>
      </c>
      <c r="I28" s="369"/>
      <c r="J28" s="369"/>
      <c r="K28" s="368" t="s">
        <v>34</v>
      </c>
      <c r="L28" s="369"/>
      <c r="M28" s="370"/>
    </row>
    <row r="29" spans="1:18" ht="28.5">
      <c r="A29" s="356"/>
      <c r="B29" s="139" t="s">
        <v>2</v>
      </c>
      <c r="C29" s="140" t="s">
        <v>3</v>
      </c>
      <c r="D29" s="139" t="s">
        <v>4</v>
      </c>
      <c r="E29" s="139" t="s">
        <v>2</v>
      </c>
      <c r="F29" s="140" t="s">
        <v>3</v>
      </c>
      <c r="G29" s="139" t="s">
        <v>4</v>
      </c>
      <c r="H29" s="139" t="s">
        <v>2</v>
      </c>
      <c r="I29" s="140" t="s">
        <v>3</v>
      </c>
      <c r="J29" s="141" t="s">
        <v>4</v>
      </c>
      <c r="K29" s="142" t="s">
        <v>2</v>
      </c>
      <c r="L29" s="143" t="s">
        <v>3</v>
      </c>
      <c r="M29" s="144" t="s">
        <v>4</v>
      </c>
      <c r="O29" s="2"/>
      <c r="P29" s="3"/>
      <c r="Q29" s="3"/>
      <c r="R29" s="3"/>
    </row>
    <row r="30" spans="1:13" ht="15">
      <c r="A30" s="53" t="s">
        <v>5</v>
      </c>
      <c r="B30" s="145" t="s">
        <v>6</v>
      </c>
      <c r="C30" s="146" t="s">
        <v>7</v>
      </c>
      <c r="D30" s="145" t="s">
        <v>8</v>
      </c>
      <c r="E30" s="145" t="s">
        <v>9</v>
      </c>
      <c r="F30" s="146" t="s">
        <v>10</v>
      </c>
      <c r="G30" s="145" t="s">
        <v>11</v>
      </c>
      <c r="H30" s="147"/>
      <c r="I30" s="148"/>
      <c r="J30" s="149"/>
      <c r="K30" s="147"/>
      <c r="L30" s="148"/>
      <c r="M30" s="150"/>
    </row>
    <row r="31" spans="1:13" ht="15">
      <c r="A31" s="14"/>
      <c r="B31" s="15"/>
      <c r="C31" s="16"/>
      <c r="D31" s="17"/>
      <c r="E31" s="17"/>
      <c r="F31" s="16"/>
      <c r="G31" s="17"/>
      <c r="H31" s="17"/>
      <c r="I31" s="16"/>
      <c r="J31" s="18"/>
      <c r="K31" s="17"/>
      <c r="L31" s="16"/>
      <c r="M31" s="19"/>
    </row>
    <row r="32" spans="1:13" ht="15">
      <c r="A32" s="20" t="s">
        <v>12</v>
      </c>
      <c r="B32" s="180">
        <v>1579.9</v>
      </c>
      <c r="C32" s="279">
        <v>56.37</v>
      </c>
      <c r="D32" s="180">
        <v>8905</v>
      </c>
      <c r="E32" s="180">
        <v>1891.1</v>
      </c>
      <c r="F32" s="279">
        <v>21.39</v>
      </c>
      <c r="G32" s="180">
        <v>4046</v>
      </c>
      <c r="H32" s="180">
        <v>26.9</v>
      </c>
      <c r="I32" s="279">
        <v>38.37</v>
      </c>
      <c r="J32" s="180">
        <v>103.21529999999998</v>
      </c>
      <c r="K32" s="180">
        <v>3497.9</v>
      </c>
      <c r="L32" s="279">
        <v>37.32015009005403</v>
      </c>
      <c r="M32" s="183">
        <v>13054.2153</v>
      </c>
    </row>
    <row r="33" spans="1:13" ht="15">
      <c r="A33" s="20" t="s">
        <v>13</v>
      </c>
      <c r="B33" s="180">
        <v>13014</v>
      </c>
      <c r="C33" s="279">
        <v>46.88</v>
      </c>
      <c r="D33" s="180">
        <v>61012</v>
      </c>
      <c r="E33" s="180">
        <v>5936</v>
      </c>
      <c r="F33" s="279">
        <v>47.67</v>
      </c>
      <c r="G33" s="180">
        <v>28295</v>
      </c>
      <c r="H33" s="180">
        <v>9331</v>
      </c>
      <c r="I33" s="279">
        <v>56.39</v>
      </c>
      <c r="J33" s="180">
        <v>52621</v>
      </c>
      <c r="K33" s="180">
        <v>28281</v>
      </c>
      <c r="L33" s="279">
        <v>50.184929811534246</v>
      </c>
      <c r="M33" s="183">
        <v>141928</v>
      </c>
    </row>
    <row r="34" spans="1:13" ht="15">
      <c r="A34" s="20" t="s">
        <v>14</v>
      </c>
      <c r="B34" s="180">
        <v>3299</v>
      </c>
      <c r="C34" s="279">
        <v>47.1</v>
      </c>
      <c r="D34" s="180">
        <v>15538.289999999999</v>
      </c>
      <c r="E34" s="180">
        <v>544</v>
      </c>
      <c r="F34" s="279">
        <v>63.42</v>
      </c>
      <c r="G34" s="180">
        <v>3450.0480000000002</v>
      </c>
      <c r="H34" s="180">
        <v>1671.2</v>
      </c>
      <c r="I34" s="279">
        <v>68.75</v>
      </c>
      <c r="J34" s="180">
        <v>11489.5</v>
      </c>
      <c r="K34" s="180">
        <v>5514.2</v>
      </c>
      <c r="L34" s="279">
        <v>55.271549816836526</v>
      </c>
      <c r="M34" s="183">
        <v>30477.838</v>
      </c>
    </row>
    <row r="35" spans="1:13" ht="15">
      <c r="A35" s="20" t="s">
        <v>36</v>
      </c>
      <c r="B35" s="180">
        <v>144</v>
      </c>
      <c r="C35" s="279">
        <v>36.33</v>
      </c>
      <c r="D35" s="180">
        <v>523.1519999999999</v>
      </c>
      <c r="E35" s="180">
        <v>304</v>
      </c>
      <c r="F35" s="279">
        <v>11.66</v>
      </c>
      <c r="G35" s="180">
        <v>355</v>
      </c>
      <c r="H35" s="180">
        <v>189</v>
      </c>
      <c r="I35" s="279">
        <v>26.5</v>
      </c>
      <c r="J35" s="180">
        <v>500.85</v>
      </c>
      <c r="K35" s="180">
        <v>637</v>
      </c>
      <c r="L35" s="279">
        <v>21.648383045525904</v>
      </c>
      <c r="M35" s="183">
        <v>1379.002</v>
      </c>
    </row>
    <row r="36" spans="1:13" ht="15">
      <c r="A36" s="20" t="s">
        <v>15</v>
      </c>
      <c r="B36" s="180">
        <v>1108</v>
      </c>
      <c r="C36" s="279">
        <v>36.33</v>
      </c>
      <c r="D36" s="180">
        <v>4026</v>
      </c>
      <c r="E36" s="180">
        <v>573</v>
      </c>
      <c r="F36" s="279">
        <v>17.8</v>
      </c>
      <c r="G36" s="180">
        <v>1019.9399999999999</v>
      </c>
      <c r="H36" s="180">
        <v>2706</v>
      </c>
      <c r="I36" s="279">
        <v>49.94</v>
      </c>
      <c r="J36" s="180">
        <v>13515</v>
      </c>
      <c r="K36" s="180">
        <v>4387</v>
      </c>
      <c r="L36" s="279">
        <v>42.30895828584454</v>
      </c>
      <c r="M36" s="183">
        <v>18560.94</v>
      </c>
    </row>
    <row r="37" spans="1:13" ht="15">
      <c r="A37" s="20" t="s">
        <v>16</v>
      </c>
      <c r="B37" s="180">
        <v>601.6</v>
      </c>
      <c r="C37" s="279">
        <v>49.62</v>
      </c>
      <c r="D37" s="180">
        <v>2985.1392</v>
      </c>
      <c r="E37" s="180">
        <v>247.5</v>
      </c>
      <c r="F37" s="279">
        <v>20.6</v>
      </c>
      <c r="G37" s="180">
        <v>509.85</v>
      </c>
      <c r="H37" s="180">
        <v>395</v>
      </c>
      <c r="I37" s="279">
        <v>18.16</v>
      </c>
      <c r="J37" s="180">
        <v>717.3199999999999</v>
      </c>
      <c r="K37" s="180">
        <v>1244.1</v>
      </c>
      <c r="L37" s="279">
        <v>33.85828470380194</v>
      </c>
      <c r="M37" s="183">
        <v>4212.3092</v>
      </c>
    </row>
    <row r="38" spans="1:13" ht="15">
      <c r="A38" s="20" t="s">
        <v>17</v>
      </c>
      <c r="B38" s="180">
        <v>1181</v>
      </c>
      <c r="C38" s="279">
        <v>77.61</v>
      </c>
      <c r="D38" s="180">
        <v>9165</v>
      </c>
      <c r="E38" s="180">
        <v>211</v>
      </c>
      <c r="F38" s="279">
        <v>18.8</v>
      </c>
      <c r="G38" s="180">
        <v>396.68</v>
      </c>
      <c r="H38" s="180">
        <v>388</v>
      </c>
      <c r="I38" s="279">
        <v>32.2</v>
      </c>
      <c r="J38" s="180">
        <v>1249.3600000000001</v>
      </c>
      <c r="K38" s="180">
        <v>1780</v>
      </c>
      <c r="L38" s="279">
        <v>60.7361797752809</v>
      </c>
      <c r="M38" s="183">
        <v>10811.04</v>
      </c>
    </row>
    <row r="39" spans="1:13" ht="15">
      <c r="A39" s="20" t="s">
        <v>18</v>
      </c>
      <c r="B39" s="180">
        <v>113</v>
      </c>
      <c r="C39" s="279">
        <v>61.39</v>
      </c>
      <c r="D39" s="180">
        <v>693.707</v>
      </c>
      <c r="E39" s="180">
        <v>44</v>
      </c>
      <c r="F39" s="279">
        <v>18.79</v>
      </c>
      <c r="G39" s="180">
        <v>82.676</v>
      </c>
      <c r="H39" s="180">
        <v>293</v>
      </c>
      <c r="I39" s="279">
        <v>16.43</v>
      </c>
      <c r="J39" s="180">
        <v>481.399</v>
      </c>
      <c r="K39" s="180">
        <v>450</v>
      </c>
      <c r="L39" s="279">
        <v>27.950711111111115</v>
      </c>
      <c r="M39" s="183">
        <v>1257.7820000000002</v>
      </c>
    </row>
    <row r="40" spans="1:13" ht="15">
      <c r="A40" s="20" t="s">
        <v>19</v>
      </c>
      <c r="B40" s="180">
        <v>355</v>
      </c>
      <c r="C40" s="279">
        <v>36.34</v>
      </c>
      <c r="D40" s="180">
        <v>1290.0700000000002</v>
      </c>
      <c r="E40" s="180">
        <v>3</v>
      </c>
      <c r="F40" s="279">
        <v>18</v>
      </c>
      <c r="G40" s="180">
        <v>5.4</v>
      </c>
      <c r="H40" s="180">
        <v>1496</v>
      </c>
      <c r="I40" s="279">
        <v>17.71</v>
      </c>
      <c r="J40" s="180">
        <v>2649.416</v>
      </c>
      <c r="K40" s="180">
        <v>1854</v>
      </c>
      <c r="L40" s="279">
        <v>21.27</v>
      </c>
      <c r="M40" s="183">
        <v>3944</v>
      </c>
    </row>
    <row r="41" spans="1:13" ht="15">
      <c r="A41" s="20" t="s">
        <v>20</v>
      </c>
      <c r="B41" s="180">
        <v>236</v>
      </c>
      <c r="C41" s="279">
        <v>37.32</v>
      </c>
      <c r="D41" s="180">
        <v>880.7520000000001</v>
      </c>
      <c r="E41" s="180">
        <v>2</v>
      </c>
      <c r="F41" s="279">
        <v>18.3</v>
      </c>
      <c r="G41" s="180">
        <v>3.66</v>
      </c>
      <c r="H41" s="180">
        <v>19</v>
      </c>
      <c r="I41" s="279">
        <v>18.26</v>
      </c>
      <c r="J41" s="180">
        <v>34.694</v>
      </c>
      <c r="K41" s="180">
        <v>257</v>
      </c>
      <c r="L41" s="279">
        <v>35.77</v>
      </c>
      <c r="M41" s="183">
        <v>919.106</v>
      </c>
    </row>
    <row r="42" spans="1:13" ht="15">
      <c r="A42" s="20" t="s">
        <v>21</v>
      </c>
      <c r="B42" s="180">
        <v>9</v>
      </c>
      <c r="C42" s="279">
        <v>35.34</v>
      </c>
      <c r="D42" s="180">
        <v>31.806000000000004</v>
      </c>
      <c r="E42" s="180">
        <v>14</v>
      </c>
      <c r="F42" s="279">
        <v>16.74</v>
      </c>
      <c r="G42" s="180">
        <v>23.436</v>
      </c>
      <c r="H42" s="180">
        <v>1</v>
      </c>
      <c r="I42" s="279">
        <v>17.78</v>
      </c>
      <c r="J42" s="180">
        <v>1.778</v>
      </c>
      <c r="K42" s="180">
        <v>24</v>
      </c>
      <c r="L42" s="279">
        <v>23.758333333333333</v>
      </c>
      <c r="M42" s="183">
        <v>57.02</v>
      </c>
    </row>
    <row r="43" spans="1:13" ht="15">
      <c r="A43" s="20" t="s">
        <v>22</v>
      </c>
      <c r="B43" s="180">
        <v>1186.5</v>
      </c>
      <c r="C43" s="279">
        <v>50.56</v>
      </c>
      <c r="D43" s="180">
        <v>5998.944</v>
      </c>
      <c r="E43" s="180">
        <v>622.7</v>
      </c>
      <c r="F43" s="279">
        <v>21.64</v>
      </c>
      <c r="G43" s="180">
        <v>1347.5228000000002</v>
      </c>
      <c r="H43" s="180">
        <v>582</v>
      </c>
      <c r="I43" s="279">
        <v>40.64</v>
      </c>
      <c r="J43" s="180">
        <v>2365.248</v>
      </c>
      <c r="K43" s="180">
        <v>2391.2</v>
      </c>
      <c r="L43" s="279">
        <v>40.61439779190365</v>
      </c>
      <c r="M43" s="183">
        <v>9711.7148</v>
      </c>
    </row>
    <row r="44" spans="1:13" ht="15">
      <c r="A44" s="20" t="s">
        <v>23</v>
      </c>
      <c r="B44" s="180">
        <v>1</v>
      </c>
      <c r="C44" s="279">
        <v>30.2</v>
      </c>
      <c r="D44" s="180">
        <v>3.02</v>
      </c>
      <c r="E44" s="180">
        <v>0</v>
      </c>
      <c r="F44" s="279">
        <v>0</v>
      </c>
      <c r="G44" s="180">
        <v>0</v>
      </c>
      <c r="H44" s="180">
        <v>0</v>
      </c>
      <c r="I44" s="279">
        <v>0</v>
      </c>
      <c r="J44" s="180">
        <v>0</v>
      </c>
      <c r="K44" s="180">
        <v>1</v>
      </c>
      <c r="L44" s="279">
        <v>30.2</v>
      </c>
      <c r="M44" s="183">
        <v>3.02</v>
      </c>
    </row>
    <row r="45" spans="1:13" ht="15">
      <c r="A45" s="26" t="s">
        <v>24</v>
      </c>
      <c r="B45" s="188">
        <v>573</v>
      </c>
      <c r="C45" s="280">
        <v>32.56</v>
      </c>
      <c r="D45" s="186">
        <v>1865.688</v>
      </c>
      <c r="E45" s="188">
        <v>61</v>
      </c>
      <c r="F45" s="280">
        <v>55.7</v>
      </c>
      <c r="G45" s="186">
        <v>339.77000000000004</v>
      </c>
      <c r="H45" s="188">
        <v>57</v>
      </c>
      <c r="I45" s="280">
        <v>48.92</v>
      </c>
      <c r="J45" s="186">
        <v>278.844</v>
      </c>
      <c r="K45" s="188">
        <v>691</v>
      </c>
      <c r="L45" s="281">
        <v>35.95227206946455</v>
      </c>
      <c r="M45" s="194">
        <v>2484.302</v>
      </c>
    </row>
    <row r="46" spans="1:13" ht="15.75" thickBot="1">
      <c r="A46" s="29" t="s">
        <v>25</v>
      </c>
      <c r="B46" s="165">
        <v>23401</v>
      </c>
      <c r="C46" s="282">
        <v>48.25373625058758</v>
      </c>
      <c r="D46" s="165">
        <v>112918.5682</v>
      </c>
      <c r="E46" s="165">
        <v>10453.300000000001</v>
      </c>
      <c r="F46" s="282">
        <v>38.14583222523031</v>
      </c>
      <c r="G46" s="165">
        <v>39874.982800000005</v>
      </c>
      <c r="H46" s="165">
        <v>17155.1</v>
      </c>
      <c r="I46" s="282">
        <v>50.14</v>
      </c>
      <c r="J46" s="165">
        <v>86007</v>
      </c>
      <c r="K46" s="165">
        <v>51009.399999999994</v>
      </c>
      <c r="L46" s="283">
        <v>46.81509682529103</v>
      </c>
      <c r="M46" s="165">
        <v>238801</v>
      </c>
    </row>
    <row r="47" spans="1:13" ht="15.75" thickTop="1">
      <c r="A47" s="59"/>
      <c r="B47" s="60"/>
      <c r="C47" s="61"/>
      <c r="D47" s="60"/>
      <c r="E47" s="60"/>
      <c r="F47" s="61"/>
      <c r="G47" s="60"/>
      <c r="H47" s="60"/>
      <c r="I47" s="61"/>
      <c r="J47" s="60"/>
      <c r="K47" s="60"/>
      <c r="L47" s="61"/>
      <c r="M47" s="60"/>
    </row>
    <row r="48" spans="1:13" ht="14.25">
      <c r="A48" s="344" t="str">
        <f>A26</f>
        <v>KABUPATEN/KOTA PROVINSI KALIMANTAN BARAT</v>
      </c>
      <c r="B48" s="344"/>
      <c r="C48" s="345"/>
      <c r="D48" s="344"/>
      <c r="E48" s="344"/>
      <c r="F48" s="345"/>
      <c r="G48" s="344"/>
      <c r="H48" s="344"/>
      <c r="I48" s="345"/>
      <c r="J48" s="344"/>
      <c r="K48" s="344"/>
      <c r="L48" s="345"/>
      <c r="M48" s="344"/>
    </row>
    <row r="49" spans="11:13" ht="15" thickBot="1">
      <c r="K49" s="346" t="s">
        <v>28</v>
      </c>
      <c r="L49" s="346"/>
      <c r="M49" s="346"/>
    </row>
    <row r="50" spans="1:13" ht="15" thickTop="1">
      <c r="A50" s="355" t="s">
        <v>0</v>
      </c>
      <c r="B50" s="367" t="s">
        <v>26</v>
      </c>
      <c r="C50" s="367"/>
      <c r="D50" s="367"/>
      <c r="E50" s="367" t="s">
        <v>1</v>
      </c>
      <c r="F50" s="367"/>
      <c r="G50" s="367"/>
      <c r="H50" s="368" t="s">
        <v>33</v>
      </c>
      <c r="I50" s="369"/>
      <c r="J50" s="369"/>
      <c r="K50" s="368" t="s">
        <v>34</v>
      </c>
      <c r="L50" s="369"/>
      <c r="M50" s="370"/>
    </row>
    <row r="51" spans="1:18" ht="28.5">
      <c r="A51" s="356"/>
      <c r="B51" s="139" t="s">
        <v>2</v>
      </c>
      <c r="C51" s="140" t="s">
        <v>3</v>
      </c>
      <c r="D51" s="139" t="s">
        <v>4</v>
      </c>
      <c r="E51" s="139" t="s">
        <v>2</v>
      </c>
      <c r="F51" s="140" t="s">
        <v>3</v>
      </c>
      <c r="G51" s="139" t="s">
        <v>4</v>
      </c>
      <c r="H51" s="139" t="s">
        <v>2</v>
      </c>
      <c r="I51" s="140" t="s">
        <v>3</v>
      </c>
      <c r="J51" s="141" t="s">
        <v>4</v>
      </c>
      <c r="K51" s="142" t="s">
        <v>2</v>
      </c>
      <c r="L51" s="143" t="s">
        <v>3</v>
      </c>
      <c r="M51" s="144" t="s">
        <v>4</v>
      </c>
      <c r="O51" s="2"/>
      <c r="P51" s="3"/>
      <c r="Q51" s="3"/>
      <c r="R51" s="3"/>
    </row>
    <row r="52" spans="1:13" ht="15">
      <c r="A52" s="53" t="s">
        <v>5</v>
      </c>
      <c r="B52" s="145" t="s">
        <v>6</v>
      </c>
      <c r="C52" s="146" t="s">
        <v>7</v>
      </c>
      <c r="D52" s="145" t="s">
        <v>8</v>
      </c>
      <c r="E52" s="145" t="s">
        <v>9</v>
      </c>
      <c r="F52" s="146" t="s">
        <v>10</v>
      </c>
      <c r="G52" s="145" t="s">
        <v>11</v>
      </c>
      <c r="H52" s="147"/>
      <c r="I52" s="148"/>
      <c r="J52" s="149"/>
      <c r="K52" s="147"/>
      <c r="L52" s="148"/>
      <c r="M52" s="150"/>
    </row>
    <row r="53" spans="1:13" ht="15">
      <c r="A53" s="14"/>
      <c r="B53" s="15"/>
      <c r="C53" s="16"/>
      <c r="D53" s="17"/>
      <c r="E53" s="17"/>
      <c r="F53" s="16"/>
      <c r="G53" s="17"/>
      <c r="H53" s="17"/>
      <c r="I53" s="16"/>
      <c r="J53" s="18"/>
      <c r="K53" s="17"/>
      <c r="L53" s="16"/>
      <c r="M53" s="19"/>
    </row>
    <row r="54" spans="1:13" ht="15">
      <c r="A54" s="20" t="s">
        <v>12</v>
      </c>
      <c r="B54" s="162">
        <v>47.1</v>
      </c>
      <c r="C54" s="39">
        <v>13.66</v>
      </c>
      <c r="D54" s="162">
        <v>64</v>
      </c>
      <c r="E54" s="162">
        <v>321.1</v>
      </c>
      <c r="F54" s="39">
        <v>6.03</v>
      </c>
      <c r="G54" s="162">
        <v>194</v>
      </c>
      <c r="H54" s="162">
        <v>7</v>
      </c>
      <c r="I54" s="39">
        <v>6.93</v>
      </c>
      <c r="J54" s="162">
        <v>5</v>
      </c>
      <c r="K54" s="133">
        <v>375.20000000000005</v>
      </c>
      <c r="L54" s="22">
        <v>7.01</v>
      </c>
      <c r="M54" s="166">
        <v>262.8129</v>
      </c>
    </row>
    <row r="55" spans="1:13" ht="15">
      <c r="A55" s="20" t="s">
        <v>13</v>
      </c>
      <c r="B55" s="162">
        <v>0</v>
      </c>
      <c r="C55" s="39">
        <v>0</v>
      </c>
      <c r="D55" s="162">
        <v>0</v>
      </c>
      <c r="E55" s="162">
        <v>0</v>
      </c>
      <c r="F55" s="39">
        <v>0</v>
      </c>
      <c r="G55" s="162">
        <v>0</v>
      </c>
      <c r="H55" s="162">
        <v>1</v>
      </c>
      <c r="I55" s="39">
        <v>11.1</v>
      </c>
      <c r="J55" s="162">
        <v>1</v>
      </c>
      <c r="K55" s="133">
        <v>1</v>
      </c>
      <c r="L55" s="22">
        <v>11.099999999999998</v>
      </c>
      <c r="M55" s="166">
        <v>1.1099999999999999</v>
      </c>
    </row>
    <row r="56" spans="1:13" ht="15">
      <c r="A56" s="20" t="s">
        <v>14</v>
      </c>
      <c r="B56" s="162">
        <v>5</v>
      </c>
      <c r="C56" s="39">
        <v>10.63</v>
      </c>
      <c r="D56" s="162">
        <v>5</v>
      </c>
      <c r="E56" s="162">
        <v>0</v>
      </c>
      <c r="F56" s="39">
        <v>0</v>
      </c>
      <c r="G56" s="162">
        <v>0</v>
      </c>
      <c r="H56" s="162">
        <v>2</v>
      </c>
      <c r="I56" s="39">
        <v>5</v>
      </c>
      <c r="J56" s="162">
        <v>0.1</v>
      </c>
      <c r="K56" s="133">
        <v>7</v>
      </c>
      <c r="L56" s="22">
        <v>9.021428571428572</v>
      </c>
      <c r="M56" s="166">
        <v>6.315</v>
      </c>
    </row>
    <row r="57" spans="1:13" ht="15">
      <c r="A57" s="20" t="s">
        <v>36</v>
      </c>
      <c r="B57" s="162">
        <v>0</v>
      </c>
      <c r="C57" s="39">
        <v>0</v>
      </c>
      <c r="D57" s="162">
        <v>0</v>
      </c>
      <c r="E57" s="162">
        <v>0</v>
      </c>
      <c r="F57" s="39">
        <v>0</v>
      </c>
      <c r="G57" s="162">
        <v>0</v>
      </c>
      <c r="H57" s="162">
        <v>0</v>
      </c>
      <c r="I57" s="39">
        <v>0</v>
      </c>
      <c r="J57" s="162">
        <v>0</v>
      </c>
      <c r="K57" s="133">
        <v>0</v>
      </c>
      <c r="L57" s="22" t="e">
        <v>#DIV/0!</v>
      </c>
      <c r="M57" s="166">
        <v>0</v>
      </c>
    </row>
    <row r="58" spans="1:13" ht="15">
      <c r="A58" s="20" t="s">
        <v>15</v>
      </c>
      <c r="B58" s="162">
        <v>10</v>
      </c>
      <c r="C58" s="39">
        <v>10</v>
      </c>
      <c r="D58" s="162">
        <v>10</v>
      </c>
      <c r="E58" s="162">
        <v>0</v>
      </c>
      <c r="F58" s="39">
        <v>0</v>
      </c>
      <c r="G58" s="162">
        <v>0</v>
      </c>
      <c r="H58" s="162">
        <v>3</v>
      </c>
      <c r="I58" s="39">
        <v>6.2</v>
      </c>
      <c r="J58" s="162">
        <v>2</v>
      </c>
      <c r="K58" s="133">
        <v>13</v>
      </c>
      <c r="L58" s="22">
        <v>9.123076923076923</v>
      </c>
      <c r="M58" s="166">
        <v>11.86</v>
      </c>
    </row>
    <row r="59" spans="1:13" ht="15">
      <c r="A59" s="20" t="s">
        <v>16</v>
      </c>
      <c r="B59" s="162">
        <v>0</v>
      </c>
      <c r="C59" s="39">
        <v>0</v>
      </c>
      <c r="D59" s="162">
        <v>0</v>
      </c>
      <c r="E59" s="162">
        <v>0</v>
      </c>
      <c r="F59" s="39">
        <v>0</v>
      </c>
      <c r="G59" s="162">
        <v>0</v>
      </c>
      <c r="H59" s="162">
        <v>0</v>
      </c>
      <c r="I59" s="39">
        <v>0</v>
      </c>
      <c r="J59" s="162">
        <v>0</v>
      </c>
      <c r="K59" s="133">
        <v>0</v>
      </c>
      <c r="L59" s="22" t="e">
        <v>#DIV/0!</v>
      </c>
      <c r="M59" s="166">
        <v>0</v>
      </c>
    </row>
    <row r="60" spans="1:13" ht="15">
      <c r="A60" s="20" t="s">
        <v>17</v>
      </c>
      <c r="B60" s="162">
        <v>156</v>
      </c>
      <c r="C60" s="39">
        <v>11.56</v>
      </c>
      <c r="D60" s="162">
        <v>180</v>
      </c>
      <c r="E60" s="162">
        <v>8</v>
      </c>
      <c r="F60" s="39">
        <v>12.33</v>
      </c>
      <c r="G60" s="162">
        <v>10</v>
      </c>
      <c r="H60" s="162">
        <v>18</v>
      </c>
      <c r="I60" s="39">
        <v>12.33</v>
      </c>
      <c r="J60" s="162">
        <v>22</v>
      </c>
      <c r="K60" s="133">
        <v>182</v>
      </c>
      <c r="L60" s="22">
        <v>11.67</v>
      </c>
      <c r="M60" s="166">
        <v>212.394</v>
      </c>
    </row>
    <row r="61" spans="1:13" ht="15">
      <c r="A61" s="20" t="s">
        <v>18</v>
      </c>
      <c r="B61" s="162">
        <v>24</v>
      </c>
      <c r="C61" s="39">
        <v>10</v>
      </c>
      <c r="D61" s="162">
        <v>24</v>
      </c>
      <c r="E61" s="162">
        <v>1</v>
      </c>
      <c r="F61" s="39">
        <v>10</v>
      </c>
      <c r="G61" s="162">
        <v>1</v>
      </c>
      <c r="H61" s="169">
        <v>2</v>
      </c>
      <c r="I61" s="37">
        <v>10</v>
      </c>
      <c r="J61" s="169">
        <v>2</v>
      </c>
      <c r="K61" s="133">
        <v>27</v>
      </c>
      <c r="L61" s="22">
        <v>10</v>
      </c>
      <c r="M61" s="166">
        <v>27</v>
      </c>
    </row>
    <row r="62" spans="1:13" ht="15">
      <c r="A62" s="20" t="s">
        <v>19</v>
      </c>
      <c r="B62" s="162">
        <v>0</v>
      </c>
      <c r="C62" s="39">
        <v>0</v>
      </c>
      <c r="D62" s="162">
        <v>0</v>
      </c>
      <c r="E62" s="162">
        <v>0</v>
      </c>
      <c r="F62" s="39">
        <v>0</v>
      </c>
      <c r="G62" s="162">
        <v>0</v>
      </c>
      <c r="H62" s="162">
        <v>0</v>
      </c>
      <c r="I62" s="39">
        <v>0</v>
      </c>
      <c r="J62" s="162">
        <v>0</v>
      </c>
      <c r="K62" s="133">
        <v>0</v>
      </c>
      <c r="L62" s="22" t="e">
        <v>#DIV/0!</v>
      </c>
      <c r="M62" s="166">
        <v>0</v>
      </c>
    </row>
    <row r="63" spans="1:13" ht="15">
      <c r="A63" s="20" t="s">
        <v>20</v>
      </c>
      <c r="B63" s="162">
        <v>0</v>
      </c>
      <c r="C63" s="39">
        <v>0</v>
      </c>
      <c r="D63" s="162">
        <v>0</v>
      </c>
      <c r="E63" s="162">
        <v>0</v>
      </c>
      <c r="F63" s="39">
        <v>0</v>
      </c>
      <c r="G63" s="162">
        <v>0</v>
      </c>
      <c r="H63" s="162">
        <v>0</v>
      </c>
      <c r="I63" s="39">
        <v>0</v>
      </c>
      <c r="J63" s="162">
        <v>0</v>
      </c>
      <c r="K63" s="133">
        <v>0</v>
      </c>
      <c r="L63" s="22" t="e">
        <v>#DIV/0!</v>
      </c>
      <c r="M63" s="166">
        <v>0</v>
      </c>
    </row>
    <row r="64" spans="1:13" ht="15">
      <c r="A64" s="20" t="s">
        <v>21</v>
      </c>
      <c r="B64" s="162">
        <v>1</v>
      </c>
      <c r="C64" s="39">
        <v>10.63</v>
      </c>
      <c r="D64" s="162">
        <v>1</v>
      </c>
      <c r="E64" s="162">
        <v>0</v>
      </c>
      <c r="F64" s="39">
        <v>0</v>
      </c>
      <c r="G64" s="162">
        <v>0</v>
      </c>
      <c r="H64" s="162">
        <v>0</v>
      </c>
      <c r="I64" s="39">
        <v>0</v>
      </c>
      <c r="J64" s="162">
        <v>0</v>
      </c>
      <c r="K64" s="133">
        <v>1</v>
      </c>
      <c r="L64" s="22">
        <v>10.53</v>
      </c>
      <c r="M64" s="166">
        <v>1.053</v>
      </c>
    </row>
    <row r="65" spans="1:13" ht="15">
      <c r="A65" s="20" t="s">
        <v>22</v>
      </c>
      <c r="B65" s="162">
        <v>2</v>
      </c>
      <c r="C65" s="39">
        <v>11.95</v>
      </c>
      <c r="D65" s="162">
        <v>2</v>
      </c>
      <c r="E65" s="162">
        <v>2.1</v>
      </c>
      <c r="F65" s="39">
        <v>10</v>
      </c>
      <c r="G65" s="162">
        <v>2</v>
      </c>
      <c r="H65" s="162">
        <v>1.5</v>
      </c>
      <c r="I65" s="39">
        <v>10</v>
      </c>
      <c r="J65" s="162">
        <v>2</v>
      </c>
      <c r="K65" s="133">
        <v>5.6</v>
      </c>
      <c r="L65" s="22">
        <v>10.696428571428573</v>
      </c>
      <c r="M65" s="166">
        <v>5.99</v>
      </c>
    </row>
    <row r="66" spans="1:13" ht="15">
      <c r="A66" s="20" t="s">
        <v>23</v>
      </c>
      <c r="B66" s="162">
        <v>0</v>
      </c>
      <c r="C66" s="39">
        <v>0</v>
      </c>
      <c r="D66" s="162">
        <v>0</v>
      </c>
      <c r="E66" s="162">
        <v>0</v>
      </c>
      <c r="F66" s="39">
        <v>0</v>
      </c>
      <c r="G66" s="162">
        <v>0</v>
      </c>
      <c r="H66" s="162">
        <v>0</v>
      </c>
      <c r="I66" s="39">
        <v>0</v>
      </c>
      <c r="J66" s="162">
        <v>0</v>
      </c>
      <c r="K66" s="133">
        <v>0</v>
      </c>
      <c r="L66" s="22" t="e">
        <v>#DIV/0!</v>
      </c>
      <c r="M66" s="166">
        <v>0</v>
      </c>
    </row>
    <row r="67" spans="1:13" ht="15">
      <c r="A67" s="26" t="s">
        <v>24</v>
      </c>
      <c r="B67" s="164">
        <v>0</v>
      </c>
      <c r="C67" s="28">
        <v>0</v>
      </c>
      <c r="D67" s="163">
        <v>0</v>
      </c>
      <c r="E67" s="161">
        <v>0</v>
      </c>
      <c r="F67" s="28">
        <v>0</v>
      </c>
      <c r="G67" s="163">
        <v>0</v>
      </c>
      <c r="H67" s="164">
        <v>2</v>
      </c>
      <c r="I67" s="28">
        <v>10</v>
      </c>
      <c r="J67" s="163">
        <v>2</v>
      </c>
      <c r="K67" s="161">
        <v>2</v>
      </c>
      <c r="L67" s="49">
        <v>10</v>
      </c>
      <c r="M67" s="167">
        <v>2</v>
      </c>
    </row>
    <row r="68" spans="1:13" ht="15.75" thickBot="1">
      <c r="A68" s="29" t="s">
        <v>25</v>
      </c>
      <c r="B68" s="165">
        <v>245.1</v>
      </c>
      <c r="C68" s="30">
        <v>11.73</v>
      </c>
      <c r="D68" s="168">
        <v>287</v>
      </c>
      <c r="E68" s="165">
        <v>332.2</v>
      </c>
      <c r="F68" s="30">
        <v>6.22</v>
      </c>
      <c r="G68" s="168">
        <v>207</v>
      </c>
      <c r="H68" s="165">
        <v>36.5</v>
      </c>
      <c r="I68" s="30">
        <v>10</v>
      </c>
      <c r="J68" s="168">
        <v>36.1</v>
      </c>
      <c r="K68" s="165">
        <v>613.8000000000001</v>
      </c>
      <c r="L68" s="49">
        <v>8.65</v>
      </c>
      <c r="M68" s="170">
        <v>530.5349</v>
      </c>
    </row>
    <row r="69" spans="1:13" ht="15.75" thickTop="1">
      <c r="A69" s="59"/>
      <c r="B69" s="60"/>
      <c r="C69" s="61"/>
      <c r="D69" s="60"/>
      <c r="E69" s="60"/>
      <c r="F69" s="61"/>
      <c r="G69" s="60"/>
      <c r="H69" s="60"/>
      <c r="I69" s="61"/>
      <c r="J69" s="60"/>
      <c r="K69" s="60"/>
      <c r="L69" s="61"/>
      <c r="M69" s="60"/>
    </row>
    <row r="70" spans="1:13" ht="14.25">
      <c r="A70" s="344" t="str">
        <f>A48</f>
        <v>KABUPATEN/KOTA PROVINSI KALIMANTAN BARAT</v>
      </c>
      <c r="B70" s="344"/>
      <c r="C70" s="345"/>
      <c r="D70" s="344"/>
      <c r="E70" s="344"/>
      <c r="F70" s="345"/>
      <c r="G70" s="344"/>
      <c r="H70" s="344"/>
      <c r="I70" s="345"/>
      <c r="J70" s="344"/>
      <c r="K70" s="344"/>
      <c r="L70" s="345"/>
      <c r="M70" s="344"/>
    </row>
    <row r="71" spans="11:13" ht="15" thickBot="1">
      <c r="K71" s="346" t="s">
        <v>29</v>
      </c>
      <c r="L71" s="346"/>
      <c r="M71" s="346"/>
    </row>
    <row r="72" spans="1:13" ht="15" thickTop="1">
      <c r="A72" s="347" t="s">
        <v>0</v>
      </c>
      <c r="B72" s="349" t="s">
        <v>26</v>
      </c>
      <c r="C72" s="349"/>
      <c r="D72" s="349"/>
      <c r="E72" s="349" t="s">
        <v>1</v>
      </c>
      <c r="F72" s="349"/>
      <c r="G72" s="349"/>
      <c r="H72" s="350" t="s">
        <v>33</v>
      </c>
      <c r="I72" s="351"/>
      <c r="J72" s="351"/>
      <c r="K72" s="350" t="s">
        <v>34</v>
      </c>
      <c r="L72" s="351"/>
      <c r="M72" s="352"/>
    </row>
    <row r="73" spans="1:18" ht="28.5">
      <c r="A73" s="348"/>
      <c r="B73" s="31" t="s">
        <v>2</v>
      </c>
      <c r="C73" s="32" t="s">
        <v>3</v>
      </c>
      <c r="D73" s="31" t="s">
        <v>4</v>
      </c>
      <c r="E73" s="31" t="s">
        <v>2</v>
      </c>
      <c r="F73" s="32" t="s">
        <v>3</v>
      </c>
      <c r="G73" s="31" t="s">
        <v>4</v>
      </c>
      <c r="H73" s="31" t="s">
        <v>2</v>
      </c>
      <c r="I73" s="32" t="s">
        <v>3</v>
      </c>
      <c r="J73" s="33" t="s">
        <v>4</v>
      </c>
      <c r="K73" s="4" t="s">
        <v>2</v>
      </c>
      <c r="L73" s="5" t="s">
        <v>3</v>
      </c>
      <c r="M73" s="6" t="s">
        <v>4</v>
      </c>
      <c r="O73" s="2"/>
      <c r="P73" s="3"/>
      <c r="Q73" s="3"/>
      <c r="R73" s="3"/>
    </row>
    <row r="74" spans="1:13" ht="15">
      <c r="A74" s="7" t="s">
        <v>5</v>
      </c>
      <c r="B74" s="8" t="s">
        <v>6</v>
      </c>
      <c r="C74" s="9" t="s">
        <v>7</v>
      </c>
      <c r="D74" s="8" t="s">
        <v>8</v>
      </c>
      <c r="E74" s="8" t="s">
        <v>9</v>
      </c>
      <c r="F74" s="9" t="s">
        <v>10</v>
      </c>
      <c r="G74" s="8" t="s">
        <v>11</v>
      </c>
      <c r="H74" s="10"/>
      <c r="I74" s="11"/>
      <c r="J74" s="12"/>
      <c r="K74" s="10"/>
      <c r="L74" s="11"/>
      <c r="M74" s="13"/>
    </row>
    <row r="75" spans="1:13" ht="15">
      <c r="A75" s="14"/>
      <c r="B75" s="15"/>
      <c r="C75" s="16"/>
      <c r="D75" s="17"/>
      <c r="E75" s="17"/>
      <c r="F75" s="16"/>
      <c r="G75" s="17"/>
      <c r="H75" s="17"/>
      <c r="I75" s="16"/>
      <c r="J75" s="18"/>
      <c r="K75" s="17"/>
      <c r="L75" s="16"/>
      <c r="M75" s="19"/>
    </row>
    <row r="76" spans="1:13" ht="15">
      <c r="A76" s="20" t="s">
        <v>12</v>
      </c>
      <c r="B76" s="162">
        <v>4</v>
      </c>
      <c r="C76" s="22">
        <v>6.91</v>
      </c>
      <c r="D76" s="162">
        <v>2.7640000000000002</v>
      </c>
      <c r="E76" s="162">
        <v>5</v>
      </c>
      <c r="F76" s="39">
        <v>6.27</v>
      </c>
      <c r="G76" s="162">
        <v>3.135</v>
      </c>
      <c r="H76" s="162">
        <v>7</v>
      </c>
      <c r="I76" s="39">
        <v>21.81</v>
      </c>
      <c r="J76" s="162">
        <v>15.267</v>
      </c>
      <c r="K76" s="133">
        <f aca="true" t="shared" si="5" ref="K76:K85">B76+E76+H76</f>
        <v>16</v>
      </c>
      <c r="L76" s="22">
        <f aca="true" t="shared" si="6" ref="L76:L90">M76/K76*10</f>
        <v>13.22875</v>
      </c>
      <c r="M76" s="166">
        <f aca="true" t="shared" si="7" ref="M76:M85">D76+G76+J76</f>
        <v>21.166</v>
      </c>
    </row>
    <row r="77" spans="1:13" ht="15">
      <c r="A77" s="20" t="s">
        <v>13</v>
      </c>
      <c r="B77" s="162">
        <v>2</v>
      </c>
      <c r="C77" s="22">
        <v>7.9</v>
      </c>
      <c r="D77" s="162">
        <v>1.58</v>
      </c>
      <c r="E77" s="162">
        <v>19</v>
      </c>
      <c r="F77" s="39">
        <v>5.12</v>
      </c>
      <c r="G77" s="162">
        <v>9.728</v>
      </c>
      <c r="H77" s="162">
        <v>37</v>
      </c>
      <c r="I77" s="39">
        <v>7.17</v>
      </c>
      <c r="J77" s="162">
        <v>26.529000000000003</v>
      </c>
      <c r="K77" s="133">
        <f t="shared" si="5"/>
        <v>58</v>
      </c>
      <c r="L77" s="22">
        <f t="shared" si="6"/>
        <v>6.523620689655173</v>
      </c>
      <c r="M77" s="166">
        <f t="shared" si="7"/>
        <v>37.837</v>
      </c>
    </row>
    <row r="78" spans="1:13" ht="15">
      <c r="A78" s="20" t="s">
        <v>14</v>
      </c>
      <c r="B78" s="162">
        <v>8</v>
      </c>
      <c r="C78" s="22">
        <v>11.92</v>
      </c>
      <c r="D78" s="162">
        <v>9.536</v>
      </c>
      <c r="E78" s="162">
        <v>24</v>
      </c>
      <c r="F78" s="39">
        <v>28.12</v>
      </c>
      <c r="G78" s="162">
        <v>67.488</v>
      </c>
      <c r="H78" s="162">
        <v>29</v>
      </c>
      <c r="I78" s="39">
        <v>11.1</v>
      </c>
      <c r="J78" s="162">
        <v>32.19</v>
      </c>
      <c r="K78" s="133">
        <f t="shared" si="5"/>
        <v>61</v>
      </c>
      <c r="L78" s="22">
        <f t="shared" si="6"/>
        <v>17.903934426229508</v>
      </c>
      <c r="M78" s="166">
        <f t="shared" si="7"/>
        <v>109.214</v>
      </c>
    </row>
    <row r="79" spans="1:13" ht="15">
      <c r="A79" s="20" t="s">
        <v>36</v>
      </c>
      <c r="B79" s="162">
        <v>0</v>
      </c>
      <c r="C79" s="22">
        <v>0</v>
      </c>
      <c r="D79" s="162">
        <v>0</v>
      </c>
      <c r="E79" s="162">
        <v>4</v>
      </c>
      <c r="F79" s="39">
        <v>12.15</v>
      </c>
      <c r="G79" s="162">
        <v>4.86</v>
      </c>
      <c r="H79" s="171">
        <v>5</v>
      </c>
      <c r="I79" s="46">
        <v>12.15</v>
      </c>
      <c r="J79" s="171">
        <v>6.075</v>
      </c>
      <c r="K79" s="133">
        <f t="shared" si="5"/>
        <v>9</v>
      </c>
      <c r="L79" s="22">
        <f t="shared" si="6"/>
        <v>12.15</v>
      </c>
      <c r="M79" s="166">
        <f t="shared" si="7"/>
        <v>10.935</v>
      </c>
    </row>
    <row r="80" spans="1:13" ht="15">
      <c r="A80" s="20" t="s">
        <v>15</v>
      </c>
      <c r="B80" s="162">
        <v>42</v>
      </c>
      <c r="C80" s="22">
        <v>9.06</v>
      </c>
      <c r="D80" s="162">
        <v>38.05200000000001</v>
      </c>
      <c r="E80" s="162">
        <v>121.5</v>
      </c>
      <c r="F80" s="39">
        <v>10.85</v>
      </c>
      <c r="G80" s="162">
        <v>131.8275</v>
      </c>
      <c r="H80" s="171">
        <v>83</v>
      </c>
      <c r="I80" s="46">
        <v>10.86</v>
      </c>
      <c r="J80" s="171">
        <v>90.138</v>
      </c>
      <c r="K80" s="133">
        <f t="shared" si="5"/>
        <v>246.5</v>
      </c>
      <c r="L80" s="22">
        <f t="shared" si="6"/>
        <v>10.548377281947264</v>
      </c>
      <c r="M80" s="166">
        <f t="shared" si="7"/>
        <v>260.01750000000004</v>
      </c>
    </row>
    <row r="81" spans="1:13" ht="15">
      <c r="A81" s="20" t="s">
        <v>16</v>
      </c>
      <c r="B81" s="162">
        <v>10</v>
      </c>
      <c r="C81" s="22">
        <v>13.68</v>
      </c>
      <c r="D81" s="162">
        <v>13.680000000000001</v>
      </c>
      <c r="E81" s="162">
        <v>9</v>
      </c>
      <c r="F81" s="39">
        <v>14.66</v>
      </c>
      <c r="G81" s="162">
        <v>13.193999999999999</v>
      </c>
      <c r="H81" s="171">
        <v>7</v>
      </c>
      <c r="I81" s="46">
        <v>14.74</v>
      </c>
      <c r="J81" s="171">
        <v>10.318000000000001</v>
      </c>
      <c r="K81" s="133">
        <f t="shared" si="5"/>
        <v>26</v>
      </c>
      <c r="L81" s="22">
        <f t="shared" si="6"/>
        <v>14.304615384615387</v>
      </c>
      <c r="M81" s="166">
        <f t="shared" si="7"/>
        <v>37.19200000000001</v>
      </c>
    </row>
    <row r="82" spans="1:13" ht="15">
      <c r="A82" s="20" t="s">
        <v>17</v>
      </c>
      <c r="B82" s="162">
        <v>17</v>
      </c>
      <c r="C82" s="22">
        <v>13.26</v>
      </c>
      <c r="D82" s="162">
        <v>22.541999999999998</v>
      </c>
      <c r="E82" s="162">
        <v>19</v>
      </c>
      <c r="F82" s="39">
        <v>3.97</v>
      </c>
      <c r="G82" s="162">
        <v>7.543000000000001</v>
      </c>
      <c r="H82" s="162">
        <v>24</v>
      </c>
      <c r="I82" s="39">
        <v>18.18</v>
      </c>
      <c r="J82" s="162">
        <v>43.632</v>
      </c>
      <c r="K82" s="133">
        <f t="shared" si="5"/>
        <v>60</v>
      </c>
      <c r="L82" s="22">
        <f t="shared" si="6"/>
        <v>12.286166666666666</v>
      </c>
      <c r="M82" s="166">
        <f t="shared" si="7"/>
        <v>73.717</v>
      </c>
    </row>
    <row r="83" spans="1:13" ht="15">
      <c r="A83" s="20" t="s">
        <v>18</v>
      </c>
      <c r="B83" s="162">
        <v>3</v>
      </c>
      <c r="C83" s="22">
        <v>9.23</v>
      </c>
      <c r="D83" s="162">
        <v>2.769</v>
      </c>
      <c r="E83" s="162">
        <v>7</v>
      </c>
      <c r="F83" s="39">
        <v>10.38</v>
      </c>
      <c r="G83" s="162">
        <v>7.266000000000001</v>
      </c>
      <c r="H83" s="162">
        <v>6</v>
      </c>
      <c r="I83" s="39">
        <v>11.03</v>
      </c>
      <c r="J83" s="162">
        <v>6.617999999999999</v>
      </c>
      <c r="K83" s="133">
        <f t="shared" si="5"/>
        <v>16</v>
      </c>
      <c r="L83" s="22">
        <f t="shared" si="6"/>
        <v>10.408124999999998</v>
      </c>
      <c r="M83" s="166">
        <f t="shared" si="7"/>
        <v>16.653</v>
      </c>
    </row>
    <row r="84" spans="1:13" ht="15">
      <c r="A84" s="20" t="s">
        <v>19</v>
      </c>
      <c r="B84" s="162">
        <v>2</v>
      </c>
      <c r="C84" s="22">
        <v>13</v>
      </c>
      <c r="D84" s="162">
        <v>2.6</v>
      </c>
      <c r="E84" s="162">
        <v>3</v>
      </c>
      <c r="F84" s="39">
        <v>8.04</v>
      </c>
      <c r="G84" s="162">
        <v>2.412</v>
      </c>
      <c r="H84" s="133">
        <v>1</v>
      </c>
      <c r="I84" s="39">
        <v>10.76</v>
      </c>
      <c r="J84" s="162">
        <v>1.076</v>
      </c>
      <c r="K84" s="133">
        <f t="shared" si="5"/>
        <v>6</v>
      </c>
      <c r="L84" s="22">
        <f t="shared" si="6"/>
        <v>10.146666666666668</v>
      </c>
      <c r="M84" s="166">
        <f t="shared" si="7"/>
        <v>6.088000000000001</v>
      </c>
    </row>
    <row r="85" spans="1:13" ht="15">
      <c r="A85" s="20" t="s">
        <v>20</v>
      </c>
      <c r="B85" s="162">
        <v>6</v>
      </c>
      <c r="C85" s="22">
        <v>11.42</v>
      </c>
      <c r="D85" s="162">
        <v>6.851999999999999</v>
      </c>
      <c r="E85" s="162">
        <v>6</v>
      </c>
      <c r="F85" s="39">
        <v>11.41</v>
      </c>
      <c r="G85" s="162">
        <v>6.846000000000001</v>
      </c>
      <c r="H85" s="162">
        <v>4</v>
      </c>
      <c r="I85" s="39">
        <v>22.48</v>
      </c>
      <c r="J85" s="162">
        <v>8.992</v>
      </c>
      <c r="K85" s="133">
        <f t="shared" si="5"/>
        <v>16</v>
      </c>
      <c r="L85" s="22">
        <f t="shared" si="6"/>
        <v>14.18125</v>
      </c>
      <c r="M85" s="166">
        <f t="shared" si="7"/>
        <v>22.69</v>
      </c>
    </row>
    <row r="86" spans="1:13" ht="15">
      <c r="A86" s="20" t="s">
        <v>21</v>
      </c>
      <c r="B86" s="162">
        <v>2.6</v>
      </c>
      <c r="C86" s="22">
        <v>11.78</v>
      </c>
      <c r="D86" s="162">
        <v>3.0628</v>
      </c>
      <c r="E86" s="162">
        <v>2.5</v>
      </c>
      <c r="F86" s="39">
        <v>13.14</v>
      </c>
      <c r="G86" s="162">
        <v>3.285</v>
      </c>
      <c r="H86" s="162">
        <v>2.6</v>
      </c>
      <c r="I86" s="39">
        <v>8.77</v>
      </c>
      <c r="J86" s="162">
        <v>2.2802</v>
      </c>
      <c r="K86" s="133">
        <f>B86+E86+H86</f>
        <v>7.699999999999999</v>
      </c>
      <c r="L86" s="22">
        <f t="shared" si="6"/>
        <v>11.205194805194807</v>
      </c>
      <c r="M86" s="166">
        <f>D86+G86+J86</f>
        <v>8.628</v>
      </c>
    </row>
    <row r="87" spans="1:13" ht="15">
      <c r="A87" s="20" t="s">
        <v>22</v>
      </c>
      <c r="B87" s="162">
        <v>31.499999999999996</v>
      </c>
      <c r="C87" s="22">
        <v>16.24</v>
      </c>
      <c r="D87" s="162">
        <v>51.15599999999999</v>
      </c>
      <c r="E87" s="162">
        <v>24.4</v>
      </c>
      <c r="F87" s="39">
        <v>11.88</v>
      </c>
      <c r="G87" s="162">
        <v>28.9872</v>
      </c>
      <c r="H87" s="162">
        <v>13.3</v>
      </c>
      <c r="I87" s="39">
        <v>12.02</v>
      </c>
      <c r="J87" s="162">
        <v>15.986600000000001</v>
      </c>
      <c r="K87" s="133">
        <f>B87+E87+H87</f>
        <v>69.19999999999999</v>
      </c>
      <c r="L87" s="22">
        <f t="shared" si="6"/>
        <v>13.891589595375724</v>
      </c>
      <c r="M87" s="166">
        <f>D87+G87+J87</f>
        <v>96.12979999999999</v>
      </c>
    </row>
    <row r="88" spans="1:13" ht="15">
      <c r="A88" s="20" t="s">
        <v>23</v>
      </c>
      <c r="B88" s="162">
        <v>0</v>
      </c>
      <c r="C88" s="39">
        <v>0</v>
      </c>
      <c r="D88" s="162">
        <v>0</v>
      </c>
      <c r="E88" s="162">
        <v>0</v>
      </c>
      <c r="F88" s="39">
        <v>0</v>
      </c>
      <c r="G88" s="162">
        <v>0</v>
      </c>
      <c r="H88" s="162">
        <v>0</v>
      </c>
      <c r="I88" s="39">
        <v>0</v>
      </c>
      <c r="J88" s="162">
        <v>0</v>
      </c>
      <c r="K88" s="133">
        <f>B88+E88+H88</f>
        <v>0</v>
      </c>
      <c r="L88" s="22" t="e">
        <f t="shared" si="6"/>
        <v>#DIV/0!</v>
      </c>
      <c r="M88" s="166">
        <f>D88+G88+J88</f>
        <v>0</v>
      </c>
    </row>
    <row r="89" spans="1:13" ht="15">
      <c r="A89" s="26" t="s">
        <v>24</v>
      </c>
      <c r="B89" s="164">
        <v>2</v>
      </c>
      <c r="C89" s="28">
        <v>10</v>
      </c>
      <c r="D89" s="163">
        <v>2</v>
      </c>
      <c r="E89" s="164">
        <v>0</v>
      </c>
      <c r="F89" s="28">
        <v>0</v>
      </c>
      <c r="G89" s="163">
        <v>0</v>
      </c>
      <c r="H89" s="164">
        <v>2</v>
      </c>
      <c r="I89" s="28">
        <v>12.7</v>
      </c>
      <c r="J89" s="163">
        <v>2.54</v>
      </c>
      <c r="K89" s="161">
        <f>B89+E89+H89</f>
        <v>4</v>
      </c>
      <c r="L89" s="22">
        <f t="shared" si="6"/>
        <v>11.35</v>
      </c>
      <c r="M89" s="167">
        <f>D89+G89+J89</f>
        <v>4.54</v>
      </c>
    </row>
    <row r="90" spans="1:13" ht="15.75" thickBot="1">
      <c r="A90" s="29" t="s">
        <v>25</v>
      </c>
      <c r="B90" s="165">
        <f>SUM(B76:B89)</f>
        <v>130.1</v>
      </c>
      <c r="C90" s="30">
        <f>D90/B90*10</f>
        <v>12.03641813989239</v>
      </c>
      <c r="D90" s="168">
        <f>SUM(D76:D89)</f>
        <v>156.5938</v>
      </c>
      <c r="E90" s="165">
        <f>SUM(E76:E89)</f>
        <v>244.4</v>
      </c>
      <c r="F90" s="30">
        <f>G90/E90*10</f>
        <v>11.725519639934532</v>
      </c>
      <c r="G90" s="168">
        <f>SUM(G76:G89)</f>
        <v>286.57169999999996</v>
      </c>
      <c r="H90" s="165">
        <f>SUM(H76:H89)</f>
        <v>220.9</v>
      </c>
      <c r="I90" s="30">
        <f>J90/H90*10</f>
        <v>11.844354911724764</v>
      </c>
      <c r="J90" s="168">
        <f>SUM(J76:J89)</f>
        <v>261.64180000000005</v>
      </c>
      <c r="K90" s="165">
        <f>SUM(K76:K89)</f>
        <v>595.4000000000001</v>
      </c>
      <c r="L90" s="22">
        <f t="shared" si="6"/>
        <v>11.837542828350688</v>
      </c>
      <c r="M90" s="170">
        <f>SUM(M76:M89)</f>
        <v>704.8073000000002</v>
      </c>
    </row>
    <row r="91" spans="1:13" ht="15.75" thickTop="1">
      <c r="A91" s="59"/>
      <c r="B91" s="60"/>
      <c r="C91" s="61"/>
      <c r="D91" s="60"/>
      <c r="E91" s="60"/>
      <c r="F91" s="61"/>
      <c r="G91" s="60"/>
      <c r="H91" s="60"/>
      <c r="I91" s="61"/>
      <c r="J91" s="60"/>
      <c r="K91" s="60"/>
      <c r="L91" s="61"/>
      <c r="M91" s="60"/>
    </row>
    <row r="92" spans="1:13" ht="14.25">
      <c r="A92" s="344" t="str">
        <f>A70</f>
        <v>KABUPATEN/KOTA PROVINSI KALIMANTAN BARAT</v>
      </c>
      <c r="B92" s="344"/>
      <c r="C92" s="345"/>
      <c r="D92" s="344"/>
      <c r="E92" s="344"/>
      <c r="F92" s="345"/>
      <c r="G92" s="344"/>
      <c r="H92" s="344"/>
      <c r="I92" s="345"/>
      <c r="J92" s="344"/>
      <c r="K92" s="344"/>
      <c r="L92" s="345"/>
      <c r="M92" s="344"/>
    </row>
    <row r="93" spans="11:13" ht="15" thickBot="1">
      <c r="K93" s="346" t="s">
        <v>30</v>
      </c>
      <c r="L93" s="346"/>
      <c r="M93" s="346"/>
    </row>
    <row r="94" spans="1:13" ht="15" thickTop="1">
      <c r="A94" s="347" t="s">
        <v>0</v>
      </c>
      <c r="B94" s="349" t="s">
        <v>26</v>
      </c>
      <c r="C94" s="349"/>
      <c r="D94" s="349"/>
      <c r="E94" s="349" t="s">
        <v>1</v>
      </c>
      <c r="F94" s="349"/>
      <c r="G94" s="349"/>
      <c r="H94" s="350" t="s">
        <v>33</v>
      </c>
      <c r="I94" s="351"/>
      <c r="J94" s="351"/>
      <c r="K94" s="350" t="s">
        <v>34</v>
      </c>
      <c r="L94" s="351"/>
      <c r="M94" s="352"/>
    </row>
    <row r="95" spans="1:18" ht="28.5">
      <c r="A95" s="348"/>
      <c r="B95" s="31" t="s">
        <v>2</v>
      </c>
      <c r="C95" s="32" t="s">
        <v>3</v>
      </c>
      <c r="D95" s="31" t="s">
        <v>4</v>
      </c>
      <c r="E95" s="31" t="s">
        <v>2</v>
      </c>
      <c r="F95" s="32" t="s">
        <v>3</v>
      </c>
      <c r="G95" s="31" t="s">
        <v>4</v>
      </c>
      <c r="H95" s="31" t="s">
        <v>2</v>
      </c>
      <c r="I95" s="32" t="s">
        <v>3</v>
      </c>
      <c r="J95" s="33" t="s">
        <v>4</v>
      </c>
      <c r="K95" s="4" t="s">
        <v>2</v>
      </c>
      <c r="L95" s="5" t="s">
        <v>3</v>
      </c>
      <c r="M95" s="6" t="s">
        <v>4</v>
      </c>
      <c r="O95" s="2"/>
      <c r="P95" s="3"/>
      <c r="Q95" s="3"/>
      <c r="R95" s="3"/>
    </row>
    <row r="96" spans="1:13" ht="15">
      <c r="A96" s="7" t="s">
        <v>5</v>
      </c>
      <c r="B96" s="8" t="s">
        <v>6</v>
      </c>
      <c r="C96" s="9" t="s">
        <v>7</v>
      </c>
      <c r="D96" s="8" t="s">
        <v>8</v>
      </c>
      <c r="E96" s="8" t="s">
        <v>9</v>
      </c>
      <c r="F96" s="9" t="s">
        <v>10</v>
      </c>
      <c r="G96" s="8" t="s">
        <v>11</v>
      </c>
      <c r="H96" s="10"/>
      <c r="I96" s="11"/>
      <c r="J96" s="12"/>
      <c r="K96" s="10"/>
      <c r="L96" s="11"/>
      <c r="M96" s="13"/>
    </row>
    <row r="97" spans="1:13" ht="15">
      <c r="A97" s="14"/>
      <c r="B97" s="15"/>
      <c r="C97" s="16"/>
      <c r="D97" s="17"/>
      <c r="E97" s="17"/>
      <c r="F97" s="16"/>
      <c r="G97" s="17"/>
      <c r="H97" s="17"/>
      <c r="I97" s="16"/>
      <c r="J97" s="18"/>
      <c r="K97" s="17"/>
      <c r="L97" s="16"/>
      <c r="M97" s="19"/>
    </row>
    <row r="98" spans="1:13" ht="15">
      <c r="A98" s="20" t="s">
        <v>12</v>
      </c>
      <c r="B98" s="162">
        <v>313.8</v>
      </c>
      <c r="C98" s="22">
        <v>7.34</v>
      </c>
      <c r="D98" s="162">
        <f>B98*C98/10</f>
        <v>230.3292</v>
      </c>
      <c r="E98" s="162">
        <v>701.5</v>
      </c>
      <c r="F98" s="39">
        <v>7.76</v>
      </c>
      <c r="G98" s="162">
        <f>E98*F98/10</f>
        <v>544.3639999999999</v>
      </c>
      <c r="H98" s="162">
        <v>0</v>
      </c>
      <c r="I98" s="39">
        <v>0</v>
      </c>
      <c r="J98" s="162">
        <f>H98*I98/10</f>
        <v>0</v>
      </c>
      <c r="K98" s="133">
        <f aca="true" t="shared" si="8" ref="K98:K107">B98+E98+H98</f>
        <v>1015.3</v>
      </c>
      <c r="L98" s="22">
        <f aca="true" t="shared" si="9" ref="L98:L111">M98/K98*10</f>
        <v>7.630190091598542</v>
      </c>
      <c r="M98" s="166">
        <f aca="true" t="shared" si="10" ref="M98:M107">D98+G98+J98</f>
        <v>774.6931999999999</v>
      </c>
    </row>
    <row r="99" spans="1:13" ht="15">
      <c r="A99" s="20" t="s">
        <v>13</v>
      </c>
      <c r="B99" s="162">
        <v>0</v>
      </c>
      <c r="C99" s="22">
        <v>0</v>
      </c>
      <c r="D99" s="162">
        <f aca="true" t="shared" si="11" ref="D99:D111">B99*C99/10</f>
        <v>0</v>
      </c>
      <c r="E99" s="162">
        <v>4</v>
      </c>
      <c r="F99" s="39">
        <v>5</v>
      </c>
      <c r="G99" s="162">
        <f aca="true" t="shared" si="12" ref="G99:G111">E99*F99/10</f>
        <v>2</v>
      </c>
      <c r="H99" s="162">
        <v>2</v>
      </c>
      <c r="I99" s="39">
        <v>5</v>
      </c>
      <c r="J99" s="162">
        <f aca="true" t="shared" si="13" ref="J99:J111">H99*I99/10</f>
        <v>1</v>
      </c>
      <c r="K99" s="133">
        <f t="shared" si="8"/>
        <v>6</v>
      </c>
      <c r="L99" s="22">
        <f t="shared" si="9"/>
        <v>5</v>
      </c>
      <c r="M99" s="166">
        <f t="shared" si="10"/>
        <v>3</v>
      </c>
    </row>
    <row r="100" spans="1:13" ht="15">
      <c r="A100" s="20" t="s">
        <v>14</v>
      </c>
      <c r="B100" s="162">
        <v>0</v>
      </c>
      <c r="C100" s="22">
        <v>0</v>
      </c>
      <c r="D100" s="162">
        <f t="shared" si="11"/>
        <v>0</v>
      </c>
      <c r="E100" s="162">
        <v>0</v>
      </c>
      <c r="F100" s="39">
        <v>0</v>
      </c>
      <c r="G100" s="162">
        <f t="shared" si="12"/>
        <v>0</v>
      </c>
      <c r="H100" s="162">
        <v>0</v>
      </c>
      <c r="I100" s="39">
        <v>0</v>
      </c>
      <c r="J100" s="162">
        <f t="shared" si="13"/>
        <v>0</v>
      </c>
      <c r="K100" s="133">
        <f t="shared" si="8"/>
        <v>0</v>
      </c>
      <c r="L100" s="22" t="e">
        <f t="shared" si="9"/>
        <v>#DIV/0!</v>
      </c>
      <c r="M100" s="166">
        <f t="shared" si="10"/>
        <v>0</v>
      </c>
    </row>
    <row r="101" spans="1:13" ht="15">
      <c r="A101" s="20" t="s">
        <v>36</v>
      </c>
      <c r="B101" s="162">
        <v>0</v>
      </c>
      <c r="C101" s="22">
        <v>0</v>
      </c>
      <c r="D101" s="162">
        <f t="shared" si="11"/>
        <v>0</v>
      </c>
      <c r="E101" s="162">
        <v>3</v>
      </c>
      <c r="F101" s="39">
        <v>8.78</v>
      </c>
      <c r="G101" s="162">
        <f t="shared" si="12"/>
        <v>2.6339999999999995</v>
      </c>
      <c r="H101" s="162">
        <v>0</v>
      </c>
      <c r="I101" s="39">
        <v>0</v>
      </c>
      <c r="J101" s="162">
        <f t="shared" si="13"/>
        <v>0</v>
      </c>
      <c r="K101" s="133">
        <f t="shared" si="8"/>
        <v>3</v>
      </c>
      <c r="L101" s="22">
        <f t="shared" si="9"/>
        <v>8.779999999999998</v>
      </c>
      <c r="M101" s="166">
        <f t="shared" si="10"/>
        <v>2.6339999999999995</v>
      </c>
    </row>
    <row r="102" spans="1:13" ht="15">
      <c r="A102" s="20" t="s">
        <v>15</v>
      </c>
      <c r="B102" s="162">
        <v>0</v>
      </c>
      <c r="C102" s="22">
        <v>0</v>
      </c>
      <c r="D102" s="162">
        <f t="shared" si="11"/>
        <v>0</v>
      </c>
      <c r="E102" s="162">
        <v>0</v>
      </c>
      <c r="F102" s="39">
        <v>0</v>
      </c>
      <c r="G102" s="162">
        <f t="shared" si="12"/>
        <v>0</v>
      </c>
      <c r="H102" s="162">
        <v>0</v>
      </c>
      <c r="I102" s="39">
        <v>0</v>
      </c>
      <c r="J102" s="162">
        <f t="shared" si="13"/>
        <v>0</v>
      </c>
      <c r="K102" s="133">
        <f t="shared" si="8"/>
        <v>0</v>
      </c>
      <c r="L102" s="22" t="e">
        <f t="shared" si="9"/>
        <v>#DIV/0!</v>
      </c>
      <c r="M102" s="166">
        <f t="shared" si="10"/>
        <v>0</v>
      </c>
    </row>
    <row r="103" spans="1:13" ht="15">
      <c r="A103" s="20" t="s">
        <v>16</v>
      </c>
      <c r="B103" s="162">
        <v>0</v>
      </c>
      <c r="C103" s="22">
        <v>0</v>
      </c>
      <c r="D103" s="162">
        <f t="shared" si="11"/>
        <v>0</v>
      </c>
      <c r="E103" s="162">
        <v>0</v>
      </c>
      <c r="F103" s="39">
        <v>0</v>
      </c>
      <c r="G103" s="162">
        <f t="shared" si="12"/>
        <v>0</v>
      </c>
      <c r="H103" s="162">
        <v>0</v>
      </c>
      <c r="I103" s="39">
        <v>0</v>
      </c>
      <c r="J103" s="162">
        <f t="shared" si="13"/>
        <v>0</v>
      </c>
      <c r="K103" s="133">
        <f t="shared" si="8"/>
        <v>0</v>
      </c>
      <c r="L103" s="22" t="e">
        <f t="shared" si="9"/>
        <v>#DIV/0!</v>
      </c>
      <c r="M103" s="166">
        <f t="shared" si="10"/>
        <v>0</v>
      </c>
    </row>
    <row r="104" spans="1:13" ht="15">
      <c r="A104" s="20" t="s">
        <v>17</v>
      </c>
      <c r="B104" s="162">
        <v>0</v>
      </c>
      <c r="C104" s="22">
        <v>0</v>
      </c>
      <c r="D104" s="162">
        <f t="shared" si="11"/>
        <v>0</v>
      </c>
      <c r="E104" s="162">
        <v>4</v>
      </c>
      <c r="F104" s="39">
        <v>8.88</v>
      </c>
      <c r="G104" s="162">
        <f t="shared" si="12"/>
        <v>3.5520000000000005</v>
      </c>
      <c r="H104" s="162">
        <v>8</v>
      </c>
      <c r="I104" s="39">
        <v>0</v>
      </c>
      <c r="J104" s="162">
        <f t="shared" si="13"/>
        <v>0</v>
      </c>
      <c r="K104" s="133">
        <f t="shared" si="8"/>
        <v>12</v>
      </c>
      <c r="L104" s="22">
        <f t="shared" si="9"/>
        <v>2.9600000000000004</v>
      </c>
      <c r="M104" s="166">
        <f t="shared" si="10"/>
        <v>3.5520000000000005</v>
      </c>
    </row>
    <row r="105" spans="1:13" ht="15">
      <c r="A105" s="20" t="s">
        <v>18</v>
      </c>
      <c r="B105" s="162">
        <v>1</v>
      </c>
      <c r="C105" s="39">
        <v>7.62</v>
      </c>
      <c r="D105" s="162">
        <f t="shared" si="11"/>
        <v>0.762</v>
      </c>
      <c r="E105" s="162">
        <v>0</v>
      </c>
      <c r="F105" s="39">
        <v>0</v>
      </c>
      <c r="G105" s="162">
        <f t="shared" si="12"/>
        <v>0</v>
      </c>
      <c r="H105" s="162">
        <v>0</v>
      </c>
      <c r="I105" s="39">
        <v>0</v>
      </c>
      <c r="J105" s="162">
        <f t="shared" si="13"/>
        <v>0</v>
      </c>
      <c r="K105" s="133">
        <f t="shared" si="8"/>
        <v>1</v>
      </c>
      <c r="L105" s="22">
        <f t="shared" si="9"/>
        <v>7.62</v>
      </c>
      <c r="M105" s="166">
        <f t="shared" si="10"/>
        <v>0.762</v>
      </c>
    </row>
    <row r="106" spans="1:13" ht="15">
      <c r="A106" s="20" t="s">
        <v>19</v>
      </c>
      <c r="B106" s="162">
        <v>0</v>
      </c>
      <c r="C106" s="39">
        <v>0</v>
      </c>
      <c r="D106" s="162">
        <f t="shared" si="11"/>
        <v>0</v>
      </c>
      <c r="E106" s="162">
        <v>2</v>
      </c>
      <c r="F106" s="39">
        <v>7.7</v>
      </c>
      <c r="G106" s="162">
        <f t="shared" si="12"/>
        <v>1.54</v>
      </c>
      <c r="H106" s="162">
        <v>0</v>
      </c>
      <c r="I106" s="39">
        <v>0</v>
      </c>
      <c r="J106" s="162">
        <f t="shared" si="13"/>
        <v>0</v>
      </c>
      <c r="K106" s="133">
        <f t="shared" si="8"/>
        <v>2</v>
      </c>
      <c r="L106" s="22">
        <f t="shared" si="9"/>
        <v>7.7</v>
      </c>
      <c r="M106" s="166">
        <f t="shared" si="10"/>
        <v>1.54</v>
      </c>
    </row>
    <row r="107" spans="1:13" ht="15">
      <c r="A107" s="20" t="s">
        <v>20</v>
      </c>
      <c r="B107" s="162">
        <v>0</v>
      </c>
      <c r="C107" s="39">
        <v>0</v>
      </c>
      <c r="D107" s="162">
        <f t="shared" si="11"/>
        <v>0</v>
      </c>
      <c r="E107" s="162">
        <v>0</v>
      </c>
      <c r="F107" s="39">
        <v>0</v>
      </c>
      <c r="G107" s="162">
        <f t="shared" si="12"/>
        <v>0</v>
      </c>
      <c r="H107" s="162">
        <v>0</v>
      </c>
      <c r="I107" s="39">
        <v>0</v>
      </c>
      <c r="J107" s="162">
        <f t="shared" si="13"/>
        <v>0</v>
      </c>
      <c r="K107" s="133">
        <f t="shared" si="8"/>
        <v>0</v>
      </c>
      <c r="L107" s="22" t="e">
        <f t="shared" si="9"/>
        <v>#DIV/0!</v>
      </c>
      <c r="M107" s="166">
        <f t="shared" si="10"/>
        <v>0</v>
      </c>
    </row>
    <row r="108" spans="1:13" ht="15">
      <c r="A108" s="20" t="s">
        <v>21</v>
      </c>
      <c r="B108" s="162">
        <v>0</v>
      </c>
      <c r="C108" s="39">
        <v>0</v>
      </c>
      <c r="D108" s="162">
        <f t="shared" si="11"/>
        <v>0</v>
      </c>
      <c r="E108" s="162">
        <v>0</v>
      </c>
      <c r="F108" s="39">
        <v>0</v>
      </c>
      <c r="G108" s="162">
        <f t="shared" si="12"/>
        <v>0</v>
      </c>
      <c r="H108" s="162">
        <v>0</v>
      </c>
      <c r="I108" s="39">
        <v>0</v>
      </c>
      <c r="J108" s="162">
        <f t="shared" si="13"/>
        <v>0</v>
      </c>
      <c r="K108" s="133">
        <f>B108+E108+H108</f>
        <v>0</v>
      </c>
      <c r="L108" s="22" t="e">
        <f t="shared" si="9"/>
        <v>#DIV/0!</v>
      </c>
      <c r="M108" s="166">
        <f>D108+G108+J108</f>
        <v>0</v>
      </c>
    </row>
    <row r="109" spans="1:13" ht="15">
      <c r="A109" s="20" t="s">
        <v>22</v>
      </c>
      <c r="B109" s="162">
        <v>0</v>
      </c>
      <c r="C109" s="39">
        <v>0</v>
      </c>
      <c r="D109" s="162">
        <f t="shared" si="11"/>
        <v>0</v>
      </c>
      <c r="E109" s="162">
        <v>0.8</v>
      </c>
      <c r="F109" s="39">
        <v>8</v>
      </c>
      <c r="G109" s="162">
        <f t="shared" si="12"/>
        <v>0.64</v>
      </c>
      <c r="H109" s="162">
        <v>1</v>
      </c>
      <c r="I109" s="39">
        <v>8</v>
      </c>
      <c r="J109" s="162">
        <f t="shared" si="13"/>
        <v>0.8</v>
      </c>
      <c r="K109" s="133">
        <f>B109+E109+H109</f>
        <v>1.8</v>
      </c>
      <c r="L109" s="22">
        <f t="shared" si="9"/>
        <v>7.999999999999999</v>
      </c>
      <c r="M109" s="166">
        <f>D109+G109+J109</f>
        <v>1.44</v>
      </c>
    </row>
    <row r="110" spans="1:13" ht="15">
      <c r="A110" s="20" t="s">
        <v>23</v>
      </c>
      <c r="B110" s="162">
        <v>0</v>
      </c>
      <c r="C110" s="39">
        <v>0</v>
      </c>
      <c r="D110" s="162">
        <f t="shared" si="11"/>
        <v>0</v>
      </c>
      <c r="E110" s="162">
        <v>0</v>
      </c>
      <c r="F110" s="39">
        <v>0</v>
      </c>
      <c r="G110" s="162">
        <f t="shared" si="12"/>
        <v>0</v>
      </c>
      <c r="H110" s="162">
        <v>0</v>
      </c>
      <c r="I110" s="39">
        <v>0</v>
      </c>
      <c r="J110" s="162">
        <f t="shared" si="13"/>
        <v>0</v>
      </c>
      <c r="K110" s="133">
        <f>B110+E110+H110</f>
        <v>0</v>
      </c>
      <c r="L110" s="22" t="e">
        <f t="shared" si="9"/>
        <v>#DIV/0!</v>
      </c>
      <c r="M110" s="166">
        <f>D110+G110+J110</f>
        <v>0</v>
      </c>
    </row>
    <row r="111" spans="1:13" ht="15">
      <c r="A111" s="26" t="s">
        <v>24</v>
      </c>
      <c r="B111" s="164">
        <v>0</v>
      </c>
      <c r="C111" s="28">
        <v>0</v>
      </c>
      <c r="D111" s="163">
        <f t="shared" si="11"/>
        <v>0</v>
      </c>
      <c r="E111" s="164">
        <v>0</v>
      </c>
      <c r="F111" s="28">
        <v>0</v>
      </c>
      <c r="G111" s="163">
        <f t="shared" si="12"/>
        <v>0</v>
      </c>
      <c r="H111" s="164">
        <v>0</v>
      </c>
      <c r="I111" s="28">
        <v>0</v>
      </c>
      <c r="J111" s="163">
        <f t="shared" si="13"/>
        <v>0</v>
      </c>
      <c r="K111" s="161">
        <f>B111+E111+H111</f>
        <v>0</v>
      </c>
      <c r="L111" s="49" t="e">
        <f t="shared" si="9"/>
        <v>#DIV/0!</v>
      </c>
      <c r="M111" s="167">
        <f>D111+G111+J111</f>
        <v>0</v>
      </c>
    </row>
    <row r="112" spans="1:13" ht="15.75" thickBot="1">
      <c r="A112" s="29" t="s">
        <v>25</v>
      </c>
      <c r="B112" s="165">
        <f>SUM(B98:B111)</f>
        <v>314.8</v>
      </c>
      <c r="C112" s="30">
        <f>D112/B112*10</f>
        <v>7.3408894536213465</v>
      </c>
      <c r="D112" s="168">
        <f>SUM(D98:D111)</f>
        <v>231.0912</v>
      </c>
      <c r="E112" s="165">
        <f>SUM(E98:E111)</f>
        <v>715.3</v>
      </c>
      <c r="F112" s="30">
        <f>G112/E112*10</f>
        <v>7.7552076052006145</v>
      </c>
      <c r="G112" s="168">
        <f>SUM(G98:G111)</f>
        <v>554.7299999999999</v>
      </c>
      <c r="H112" s="165">
        <f>SUM(H98:H111)</f>
        <v>11</v>
      </c>
      <c r="I112" s="30">
        <f>J112/H112*10</f>
        <v>1.6363636363636362</v>
      </c>
      <c r="J112" s="168">
        <f>SUM(J98:J111)</f>
        <v>1.8</v>
      </c>
      <c r="K112" s="165">
        <f>SUM(K98:K111)</f>
        <v>1041.1</v>
      </c>
      <c r="L112" s="43">
        <f>M112/K112*10</f>
        <v>7.565279031793296</v>
      </c>
      <c r="M112" s="170">
        <f>SUM(M98:M111)</f>
        <v>787.6211999999999</v>
      </c>
    </row>
    <row r="113" spans="1:13" ht="15.75" thickTop="1">
      <c r="A113" s="63"/>
      <c r="B113" s="60"/>
      <c r="C113" s="61"/>
      <c r="D113" s="60"/>
      <c r="E113" s="60"/>
      <c r="F113" s="61"/>
      <c r="G113" s="60"/>
      <c r="H113" s="60"/>
      <c r="I113" s="61"/>
      <c r="J113" s="60"/>
      <c r="K113" s="60"/>
      <c r="L113" s="61"/>
      <c r="M113" s="60"/>
    </row>
    <row r="114" spans="1:13" ht="14.25">
      <c r="A114" s="344" t="str">
        <f>A92</f>
        <v>KABUPATEN/KOTA PROVINSI KALIMANTAN BARAT</v>
      </c>
      <c r="B114" s="344"/>
      <c r="C114" s="345"/>
      <c r="D114" s="344"/>
      <c r="E114" s="344"/>
      <c r="F114" s="345"/>
      <c r="G114" s="344"/>
      <c r="H114" s="344"/>
      <c r="I114" s="345"/>
      <c r="J114" s="344"/>
      <c r="K114" s="344"/>
      <c r="L114" s="345"/>
      <c r="M114" s="344"/>
    </row>
    <row r="115" spans="11:13" ht="15" thickBot="1">
      <c r="K115" s="346" t="s">
        <v>32</v>
      </c>
      <c r="L115" s="346"/>
      <c r="M115" s="346"/>
    </row>
    <row r="116" spans="1:13" ht="15" thickTop="1">
      <c r="A116" s="347" t="s">
        <v>0</v>
      </c>
      <c r="B116" s="349" t="s">
        <v>26</v>
      </c>
      <c r="C116" s="349"/>
      <c r="D116" s="349"/>
      <c r="E116" s="349" t="s">
        <v>1</v>
      </c>
      <c r="F116" s="349"/>
      <c r="G116" s="349"/>
      <c r="H116" s="350" t="s">
        <v>33</v>
      </c>
      <c r="I116" s="351"/>
      <c r="J116" s="351"/>
      <c r="K116" s="350" t="s">
        <v>34</v>
      </c>
      <c r="L116" s="351"/>
      <c r="M116" s="352"/>
    </row>
    <row r="117" spans="1:18" ht="28.5">
      <c r="A117" s="348"/>
      <c r="B117" s="31" t="s">
        <v>2</v>
      </c>
      <c r="C117" s="32" t="s">
        <v>3</v>
      </c>
      <c r="D117" s="31" t="s">
        <v>4</v>
      </c>
      <c r="E117" s="31" t="s">
        <v>2</v>
      </c>
      <c r="F117" s="32" t="s">
        <v>3</v>
      </c>
      <c r="G117" s="31" t="s">
        <v>4</v>
      </c>
      <c r="H117" s="31" t="s">
        <v>2</v>
      </c>
      <c r="I117" s="32" t="s">
        <v>3</v>
      </c>
      <c r="J117" s="33" t="s">
        <v>4</v>
      </c>
      <c r="K117" s="4" t="s">
        <v>2</v>
      </c>
      <c r="L117" s="5" t="s">
        <v>3</v>
      </c>
      <c r="M117" s="6" t="s">
        <v>4</v>
      </c>
      <c r="O117" s="2"/>
      <c r="P117" s="3"/>
      <c r="Q117" s="3"/>
      <c r="R117" s="3"/>
    </row>
    <row r="118" spans="1:13" ht="15">
      <c r="A118" s="7" t="s">
        <v>5</v>
      </c>
      <c r="B118" s="8" t="s">
        <v>6</v>
      </c>
      <c r="C118" s="9" t="s">
        <v>7</v>
      </c>
      <c r="D118" s="8" t="s">
        <v>8</v>
      </c>
      <c r="E118" s="8" t="s">
        <v>9</v>
      </c>
      <c r="F118" s="9" t="s">
        <v>10</v>
      </c>
      <c r="G118" s="8" t="s">
        <v>11</v>
      </c>
      <c r="H118" s="10"/>
      <c r="I118" s="11"/>
      <c r="J118" s="12"/>
      <c r="K118" s="10"/>
      <c r="L118" s="11"/>
      <c r="M118" s="13"/>
    </row>
    <row r="119" spans="1:13" ht="15">
      <c r="A119" s="14"/>
      <c r="B119" s="15"/>
      <c r="C119" s="16"/>
      <c r="D119" s="17"/>
      <c r="E119" s="17"/>
      <c r="F119" s="16"/>
      <c r="G119" s="17"/>
      <c r="H119" s="17"/>
      <c r="I119" s="16"/>
      <c r="J119" s="18"/>
      <c r="K119" s="17"/>
      <c r="L119" s="16"/>
      <c r="M119" s="19"/>
    </row>
    <row r="120" spans="1:13" ht="15">
      <c r="A120" s="20" t="s">
        <v>12</v>
      </c>
      <c r="B120" s="162">
        <v>44</v>
      </c>
      <c r="C120" s="22">
        <v>107.96</v>
      </c>
      <c r="D120" s="162">
        <v>475.024</v>
      </c>
      <c r="E120" s="162">
        <v>51</v>
      </c>
      <c r="F120" s="157">
        <v>178.2</v>
      </c>
      <c r="G120" s="162">
        <v>908.8199999999999</v>
      </c>
      <c r="H120" s="162">
        <v>44</v>
      </c>
      <c r="I120" s="39">
        <v>316.08</v>
      </c>
      <c r="J120" s="157">
        <v>1390.752</v>
      </c>
      <c r="K120" s="73">
        <v>139</v>
      </c>
      <c r="L120" s="22">
        <v>199.61122302158273</v>
      </c>
      <c r="M120" s="166">
        <v>2774.596</v>
      </c>
    </row>
    <row r="121" spans="1:13" ht="15">
      <c r="A121" s="20" t="s">
        <v>13</v>
      </c>
      <c r="B121" s="162">
        <v>14</v>
      </c>
      <c r="C121" s="22">
        <v>292.23</v>
      </c>
      <c r="D121" s="162">
        <v>409.122</v>
      </c>
      <c r="E121" s="162">
        <v>21</v>
      </c>
      <c r="F121" s="157">
        <v>253.96</v>
      </c>
      <c r="G121" s="162">
        <v>533.316</v>
      </c>
      <c r="H121" s="133">
        <v>22</v>
      </c>
      <c r="I121" s="22">
        <v>273.49</v>
      </c>
      <c r="J121" s="133">
        <v>601.6780000000001</v>
      </c>
      <c r="K121" s="133">
        <v>57</v>
      </c>
      <c r="L121" s="22">
        <v>270.89754385964915</v>
      </c>
      <c r="M121" s="166">
        <v>1544.1160000000002</v>
      </c>
    </row>
    <row r="122" spans="1:13" ht="15">
      <c r="A122" s="20" t="s">
        <v>14</v>
      </c>
      <c r="B122" s="162">
        <v>4</v>
      </c>
      <c r="C122" s="22">
        <v>75</v>
      </c>
      <c r="D122" s="162">
        <v>30</v>
      </c>
      <c r="E122" s="162">
        <v>11</v>
      </c>
      <c r="F122" s="157">
        <v>76.31</v>
      </c>
      <c r="G122" s="162">
        <v>83.941</v>
      </c>
      <c r="H122" s="162">
        <v>6</v>
      </c>
      <c r="I122" s="39">
        <v>77.42</v>
      </c>
      <c r="J122" s="162">
        <v>46.452</v>
      </c>
      <c r="K122" s="133">
        <v>21</v>
      </c>
      <c r="L122" s="22">
        <v>76.37761904761905</v>
      </c>
      <c r="M122" s="166">
        <v>160.393</v>
      </c>
    </row>
    <row r="123" spans="1:13" ht="15">
      <c r="A123" s="20" t="s">
        <v>36</v>
      </c>
      <c r="B123" s="162">
        <v>27</v>
      </c>
      <c r="C123" s="22">
        <v>118.64</v>
      </c>
      <c r="D123" s="162">
        <v>320.32800000000003</v>
      </c>
      <c r="E123" s="162">
        <v>32</v>
      </c>
      <c r="F123" s="157">
        <v>118.72</v>
      </c>
      <c r="G123" s="162">
        <v>379.904</v>
      </c>
      <c r="H123" s="171">
        <v>34</v>
      </c>
      <c r="I123" s="46">
        <v>132</v>
      </c>
      <c r="J123" s="171">
        <v>448.8</v>
      </c>
      <c r="K123" s="133">
        <v>93</v>
      </c>
      <c r="L123" s="22">
        <v>123.55182795698924</v>
      </c>
      <c r="M123" s="166">
        <v>1149.032</v>
      </c>
    </row>
    <row r="124" spans="1:13" ht="15">
      <c r="A124" s="20" t="s">
        <v>15</v>
      </c>
      <c r="B124" s="162">
        <v>29</v>
      </c>
      <c r="C124" s="22">
        <v>81.79</v>
      </c>
      <c r="D124" s="162">
        <v>237.19100000000003</v>
      </c>
      <c r="E124" s="162">
        <v>34</v>
      </c>
      <c r="F124" s="157">
        <v>83.86</v>
      </c>
      <c r="G124" s="162">
        <v>285.12399999999997</v>
      </c>
      <c r="H124" s="171">
        <v>30</v>
      </c>
      <c r="I124" s="46">
        <v>68.81</v>
      </c>
      <c r="J124" s="171">
        <v>206.43</v>
      </c>
      <c r="K124" s="133">
        <v>93</v>
      </c>
      <c r="L124" s="22">
        <v>78.35967741935485</v>
      </c>
      <c r="M124" s="166">
        <v>728.7450000000001</v>
      </c>
    </row>
    <row r="125" spans="1:13" ht="15">
      <c r="A125" s="20" t="s">
        <v>16</v>
      </c>
      <c r="B125" s="162">
        <v>36</v>
      </c>
      <c r="C125" s="22">
        <v>117.42</v>
      </c>
      <c r="D125" s="162">
        <v>422.712</v>
      </c>
      <c r="E125" s="162">
        <v>29</v>
      </c>
      <c r="F125" s="157">
        <v>121.74</v>
      </c>
      <c r="G125" s="162">
        <v>353.046</v>
      </c>
      <c r="H125" s="171">
        <v>35</v>
      </c>
      <c r="I125" s="46">
        <v>90.75</v>
      </c>
      <c r="J125" s="171">
        <v>317.625</v>
      </c>
      <c r="K125" s="133">
        <v>100</v>
      </c>
      <c r="L125" s="22">
        <v>109.3383</v>
      </c>
      <c r="M125" s="166">
        <v>1093.383</v>
      </c>
    </row>
    <row r="126" spans="1:13" ht="15">
      <c r="A126" s="20" t="s">
        <v>17</v>
      </c>
      <c r="B126" s="162">
        <v>34</v>
      </c>
      <c r="C126" s="22">
        <v>99.45</v>
      </c>
      <c r="D126" s="162">
        <v>338.13</v>
      </c>
      <c r="E126" s="162">
        <v>33</v>
      </c>
      <c r="F126" s="157">
        <v>81.28</v>
      </c>
      <c r="G126" s="162">
        <v>268.22400000000005</v>
      </c>
      <c r="H126" s="171">
        <v>27</v>
      </c>
      <c r="I126" s="46">
        <v>110.4</v>
      </c>
      <c r="J126" s="171">
        <v>298.08000000000004</v>
      </c>
      <c r="K126" s="133">
        <v>94</v>
      </c>
      <c r="L126" s="22">
        <v>96.2163829787234</v>
      </c>
      <c r="M126" s="166">
        <v>904.4340000000001</v>
      </c>
    </row>
    <row r="127" spans="1:13" ht="15">
      <c r="A127" s="20" t="s">
        <v>18</v>
      </c>
      <c r="B127" s="162">
        <v>15</v>
      </c>
      <c r="C127" s="22">
        <v>86.67</v>
      </c>
      <c r="D127" s="162">
        <v>130.005</v>
      </c>
      <c r="E127" s="162">
        <v>18</v>
      </c>
      <c r="F127" s="157">
        <v>86.49</v>
      </c>
      <c r="G127" s="162">
        <v>155.682</v>
      </c>
      <c r="H127" s="171">
        <v>24</v>
      </c>
      <c r="I127" s="46">
        <v>85.04</v>
      </c>
      <c r="J127" s="171">
        <v>204.096</v>
      </c>
      <c r="K127" s="133">
        <v>57</v>
      </c>
      <c r="L127" s="22">
        <v>85.92684210526316</v>
      </c>
      <c r="M127" s="166">
        <v>489.783</v>
      </c>
    </row>
    <row r="128" spans="1:13" ht="15">
      <c r="A128" s="20" t="s">
        <v>19</v>
      </c>
      <c r="B128" s="162">
        <v>33</v>
      </c>
      <c r="C128" s="22">
        <v>105</v>
      </c>
      <c r="D128" s="162">
        <v>346.5</v>
      </c>
      <c r="E128" s="162">
        <v>299</v>
      </c>
      <c r="F128" s="157">
        <v>105</v>
      </c>
      <c r="G128" s="162">
        <v>3139.5</v>
      </c>
      <c r="H128" s="171">
        <v>4</v>
      </c>
      <c r="I128" s="46">
        <v>105</v>
      </c>
      <c r="J128" s="171">
        <v>42</v>
      </c>
      <c r="K128" s="133">
        <v>336</v>
      </c>
      <c r="L128" s="22">
        <v>105</v>
      </c>
      <c r="M128" s="166">
        <v>3528</v>
      </c>
    </row>
    <row r="129" spans="1:13" ht="15">
      <c r="A129" s="20" t="s">
        <v>20</v>
      </c>
      <c r="B129" s="162">
        <v>10.5</v>
      </c>
      <c r="C129" s="22">
        <v>299.2</v>
      </c>
      <c r="D129" s="162">
        <v>314.15999999999997</v>
      </c>
      <c r="E129" s="162">
        <v>10</v>
      </c>
      <c r="F129" s="157">
        <v>97.5</v>
      </c>
      <c r="G129" s="162">
        <v>97</v>
      </c>
      <c r="H129" s="133">
        <v>3</v>
      </c>
      <c r="I129" s="39">
        <v>147.84</v>
      </c>
      <c r="J129" s="162">
        <v>44.352</v>
      </c>
      <c r="K129" s="133">
        <v>23.5</v>
      </c>
      <c r="L129" s="22">
        <v>194.05</v>
      </c>
      <c r="M129" s="166">
        <v>455.51199999999994</v>
      </c>
    </row>
    <row r="130" spans="1:13" ht="15">
      <c r="A130" s="20" t="s">
        <v>21</v>
      </c>
      <c r="B130" s="162">
        <v>4.5</v>
      </c>
      <c r="C130" s="22">
        <v>73.89</v>
      </c>
      <c r="D130" s="162">
        <v>33.2505</v>
      </c>
      <c r="E130" s="162">
        <v>3.1</v>
      </c>
      <c r="F130" s="157">
        <v>63.6</v>
      </c>
      <c r="G130" s="162">
        <v>19.716</v>
      </c>
      <c r="H130" s="162">
        <v>1.1</v>
      </c>
      <c r="I130" s="39">
        <v>78.72</v>
      </c>
      <c r="J130" s="162">
        <v>8.6592</v>
      </c>
      <c r="K130" s="133">
        <v>8.7</v>
      </c>
      <c r="L130" s="22">
        <v>70.83</v>
      </c>
      <c r="M130" s="166">
        <v>61.6257</v>
      </c>
    </row>
    <row r="131" spans="1:13" ht="15">
      <c r="A131" s="20" t="s">
        <v>22</v>
      </c>
      <c r="B131" s="162">
        <v>26.2</v>
      </c>
      <c r="C131" s="22">
        <v>69.29</v>
      </c>
      <c r="D131" s="162">
        <v>181.5398</v>
      </c>
      <c r="E131" s="162">
        <v>126</v>
      </c>
      <c r="F131" s="157">
        <v>261.51</v>
      </c>
      <c r="G131" s="162">
        <v>3295.0260000000003</v>
      </c>
      <c r="H131" s="162">
        <v>70.4</v>
      </c>
      <c r="I131" s="39">
        <v>200</v>
      </c>
      <c r="J131" s="162">
        <v>1408.0000000000002</v>
      </c>
      <c r="K131" s="133">
        <v>222.6</v>
      </c>
      <c r="L131" s="22">
        <v>219.4324258760108</v>
      </c>
      <c r="M131" s="166">
        <v>4884.5658</v>
      </c>
    </row>
    <row r="132" spans="1:13" ht="15">
      <c r="A132" s="20" t="s">
        <v>23</v>
      </c>
      <c r="B132" s="162">
        <v>10</v>
      </c>
      <c r="C132" s="22">
        <v>144.13</v>
      </c>
      <c r="D132" s="162">
        <v>144.13</v>
      </c>
      <c r="E132" s="162">
        <v>10</v>
      </c>
      <c r="F132" s="73">
        <v>75.56</v>
      </c>
      <c r="G132" s="162">
        <v>75.56</v>
      </c>
      <c r="H132" s="162">
        <v>11</v>
      </c>
      <c r="I132" s="22">
        <v>86</v>
      </c>
      <c r="J132" s="162">
        <v>94.6</v>
      </c>
      <c r="K132" s="133">
        <v>31</v>
      </c>
      <c r="L132" s="22">
        <v>101.38387096774193</v>
      </c>
      <c r="M132" s="166">
        <v>314.28999999999996</v>
      </c>
    </row>
    <row r="133" spans="1:13" ht="15">
      <c r="A133" s="26" t="s">
        <v>24</v>
      </c>
      <c r="B133" s="161">
        <v>17</v>
      </c>
      <c r="C133" s="28">
        <v>68.22</v>
      </c>
      <c r="D133" s="163">
        <v>115.974</v>
      </c>
      <c r="E133" s="164">
        <v>8</v>
      </c>
      <c r="F133" s="135">
        <v>90.56</v>
      </c>
      <c r="G133" s="163">
        <v>72.44800000000001</v>
      </c>
      <c r="H133" s="161">
        <v>17</v>
      </c>
      <c r="I133" s="22">
        <v>178.88</v>
      </c>
      <c r="J133" s="163">
        <v>304.096</v>
      </c>
      <c r="K133" s="161">
        <v>42</v>
      </c>
      <c r="L133" s="49">
        <v>117.26619047619047</v>
      </c>
      <c r="M133" s="166">
        <v>492.51800000000003</v>
      </c>
    </row>
    <row r="134" spans="1:13" ht="15.75" thickBot="1">
      <c r="A134" s="29" t="s">
        <v>25</v>
      </c>
      <c r="B134" s="165">
        <v>304.2</v>
      </c>
      <c r="C134" s="30">
        <v>114.99231755424064</v>
      </c>
      <c r="D134" s="168">
        <v>3498.0663000000004</v>
      </c>
      <c r="E134" s="165">
        <v>685.1</v>
      </c>
      <c r="F134" s="159">
        <v>141.11808495110202</v>
      </c>
      <c r="G134" s="165">
        <v>9668</v>
      </c>
      <c r="H134" s="165">
        <v>328.5</v>
      </c>
      <c r="I134" s="30">
        <v>164.85906240487066</v>
      </c>
      <c r="J134" s="168">
        <v>5415.620200000001</v>
      </c>
      <c r="K134" s="165">
        <v>1317.8</v>
      </c>
      <c r="L134" s="43">
        <v>141.00774017301563</v>
      </c>
      <c r="M134" s="165">
        <v>18582</v>
      </c>
    </row>
    <row r="135" spans="1:13" ht="15.75" thickTop="1">
      <c r="A135" s="59"/>
      <c r="B135" s="60"/>
      <c r="C135" s="61"/>
      <c r="D135" s="60"/>
      <c r="E135" s="60"/>
      <c r="F135" s="61"/>
      <c r="G135" s="60"/>
      <c r="H135" s="60"/>
      <c r="I135" s="61"/>
      <c r="J135" s="60"/>
      <c r="K135" s="60"/>
      <c r="L135" s="61"/>
      <c r="M135" s="60"/>
    </row>
    <row r="136" spans="1:13" ht="14.25">
      <c r="A136" s="344" t="str">
        <f>A114</f>
        <v>KABUPATEN/KOTA PROVINSI KALIMANTAN BARAT</v>
      </c>
      <c r="B136" s="344"/>
      <c r="C136" s="345"/>
      <c r="D136" s="344"/>
      <c r="E136" s="344"/>
      <c r="F136" s="345"/>
      <c r="G136" s="344"/>
      <c r="H136" s="344"/>
      <c r="I136" s="345"/>
      <c r="J136" s="344"/>
      <c r="K136" s="344"/>
      <c r="L136" s="345"/>
      <c r="M136" s="344"/>
    </row>
    <row r="137" spans="11:13" ht="15" thickBot="1">
      <c r="K137" s="346" t="s">
        <v>31</v>
      </c>
      <c r="L137" s="346"/>
      <c r="M137" s="346"/>
    </row>
    <row r="138" spans="1:13" ht="15" thickTop="1">
      <c r="A138" s="347" t="s">
        <v>0</v>
      </c>
      <c r="B138" s="349" t="s">
        <v>26</v>
      </c>
      <c r="C138" s="349"/>
      <c r="D138" s="349"/>
      <c r="E138" s="349" t="s">
        <v>1</v>
      </c>
      <c r="F138" s="349"/>
      <c r="G138" s="349"/>
      <c r="H138" s="350" t="s">
        <v>33</v>
      </c>
      <c r="I138" s="351"/>
      <c r="J138" s="351"/>
      <c r="K138" s="350" t="s">
        <v>34</v>
      </c>
      <c r="L138" s="351"/>
      <c r="M138" s="352"/>
    </row>
    <row r="139" spans="1:18" ht="28.5">
      <c r="A139" s="348"/>
      <c r="B139" s="31" t="s">
        <v>2</v>
      </c>
      <c r="C139" s="32" t="s">
        <v>3</v>
      </c>
      <c r="D139" s="31" t="s">
        <v>4</v>
      </c>
      <c r="E139" s="31" t="s">
        <v>2</v>
      </c>
      <c r="F139" s="32" t="s">
        <v>3</v>
      </c>
      <c r="G139" s="31" t="s">
        <v>4</v>
      </c>
      <c r="H139" s="31" t="s">
        <v>2</v>
      </c>
      <c r="I139" s="32" t="s">
        <v>3</v>
      </c>
      <c r="J139" s="33" t="s">
        <v>4</v>
      </c>
      <c r="K139" s="4" t="s">
        <v>2</v>
      </c>
      <c r="L139" s="5" t="s">
        <v>3</v>
      </c>
      <c r="M139" s="6" t="s">
        <v>4</v>
      </c>
      <c r="O139" s="2"/>
      <c r="P139" s="3"/>
      <c r="Q139" s="3"/>
      <c r="R139" s="3"/>
    </row>
    <row r="140" spans="1:13" ht="15">
      <c r="A140" s="7" t="s">
        <v>5</v>
      </c>
      <c r="B140" s="8" t="s">
        <v>6</v>
      </c>
      <c r="C140" s="9" t="s">
        <v>7</v>
      </c>
      <c r="D140" s="8" t="s">
        <v>8</v>
      </c>
      <c r="E140" s="8" t="s">
        <v>9</v>
      </c>
      <c r="F140" s="9" t="s">
        <v>10</v>
      </c>
      <c r="G140" s="8" t="s">
        <v>11</v>
      </c>
      <c r="H140" s="10"/>
      <c r="I140" s="11"/>
      <c r="J140" s="12"/>
      <c r="K140" s="10"/>
      <c r="L140" s="11"/>
      <c r="M140" s="13"/>
    </row>
    <row r="141" spans="1:13" ht="15">
      <c r="A141" s="14"/>
      <c r="B141" s="15"/>
      <c r="C141" s="16"/>
      <c r="D141" s="17"/>
      <c r="E141" s="17"/>
      <c r="F141" s="16"/>
      <c r="G141" s="17"/>
      <c r="H141" s="17"/>
      <c r="I141" s="16"/>
      <c r="J141" s="18"/>
      <c r="K141" s="17"/>
      <c r="L141" s="16"/>
      <c r="M141" s="19"/>
    </row>
    <row r="142" spans="1:13" ht="15">
      <c r="A142" s="20" t="s">
        <v>12</v>
      </c>
      <c r="B142" s="162">
        <v>82</v>
      </c>
      <c r="C142" s="73">
        <v>100.64</v>
      </c>
      <c r="D142" s="162">
        <v>825.2479999999999</v>
      </c>
      <c r="E142" s="162">
        <v>92</v>
      </c>
      <c r="F142" s="157">
        <v>102.51</v>
      </c>
      <c r="G142" s="162">
        <v>943.092</v>
      </c>
      <c r="H142" s="162">
        <v>81</v>
      </c>
      <c r="I142" s="157">
        <v>275.2</v>
      </c>
      <c r="J142" s="162">
        <v>2229.12</v>
      </c>
      <c r="K142" s="133">
        <v>255</v>
      </c>
      <c r="L142" s="73">
        <v>156.76313725490195</v>
      </c>
      <c r="M142" s="166">
        <v>3997.46</v>
      </c>
    </row>
    <row r="143" spans="1:13" ht="15">
      <c r="A143" s="20" t="s">
        <v>13</v>
      </c>
      <c r="B143" s="162">
        <v>90</v>
      </c>
      <c r="C143" s="73">
        <v>136.32</v>
      </c>
      <c r="D143" s="162">
        <v>1226.8799999999999</v>
      </c>
      <c r="E143" s="162">
        <v>60</v>
      </c>
      <c r="F143" s="157">
        <v>275.2</v>
      </c>
      <c r="G143" s="162">
        <v>1651.2</v>
      </c>
      <c r="H143" s="133">
        <v>148</v>
      </c>
      <c r="I143" s="73">
        <v>158.11</v>
      </c>
      <c r="J143" s="133">
        <v>2340.0280000000002</v>
      </c>
      <c r="K143" s="133">
        <v>298</v>
      </c>
      <c r="L143" s="73">
        <v>175.10429530201344</v>
      </c>
      <c r="M143" s="166">
        <v>5218.108</v>
      </c>
    </row>
    <row r="144" spans="1:13" ht="15">
      <c r="A144" s="20" t="s">
        <v>14</v>
      </c>
      <c r="B144" s="162">
        <v>528</v>
      </c>
      <c r="C144" s="73">
        <v>227.27</v>
      </c>
      <c r="D144" s="162">
        <v>11999.856000000002</v>
      </c>
      <c r="E144" s="162">
        <v>2096</v>
      </c>
      <c r="F144" s="157">
        <v>114.44</v>
      </c>
      <c r="G144" s="162">
        <v>23986.624</v>
      </c>
      <c r="H144" s="133">
        <v>653</v>
      </c>
      <c r="I144" s="73">
        <v>106.49</v>
      </c>
      <c r="J144" s="133">
        <v>6953.7970000000005</v>
      </c>
      <c r="K144" s="133">
        <v>3277</v>
      </c>
      <c r="L144" s="73">
        <v>131.03532804394266</v>
      </c>
      <c r="M144" s="166">
        <v>42940.277</v>
      </c>
    </row>
    <row r="145" spans="1:13" ht="15">
      <c r="A145" s="20" t="s">
        <v>36</v>
      </c>
      <c r="B145" s="171">
        <v>122</v>
      </c>
      <c r="C145" s="73">
        <v>162.15</v>
      </c>
      <c r="D145" s="162">
        <v>1978.23</v>
      </c>
      <c r="E145" s="171">
        <v>80</v>
      </c>
      <c r="F145" s="157">
        <v>160.92</v>
      </c>
      <c r="G145" s="162">
        <v>1287.36</v>
      </c>
      <c r="H145" s="171">
        <v>95</v>
      </c>
      <c r="I145" s="160">
        <v>296.95</v>
      </c>
      <c r="J145" s="171">
        <v>2821.025</v>
      </c>
      <c r="K145" s="169">
        <v>297</v>
      </c>
      <c r="L145" s="132">
        <v>204.93653198653197</v>
      </c>
      <c r="M145" s="166">
        <v>6086.615</v>
      </c>
    </row>
    <row r="146" spans="1:13" ht="15">
      <c r="A146" s="20" t="s">
        <v>15</v>
      </c>
      <c r="B146" s="162">
        <v>1012</v>
      </c>
      <c r="C146" s="73">
        <v>133.82</v>
      </c>
      <c r="D146" s="162">
        <v>13542.583999999999</v>
      </c>
      <c r="E146" s="162">
        <v>409</v>
      </c>
      <c r="F146" s="157">
        <v>141.57</v>
      </c>
      <c r="G146" s="162">
        <v>5790.213</v>
      </c>
      <c r="H146" s="171">
        <v>259</v>
      </c>
      <c r="I146" s="160">
        <v>389.58</v>
      </c>
      <c r="J146" s="171">
        <v>10090.122</v>
      </c>
      <c r="K146" s="133">
        <v>1680</v>
      </c>
      <c r="L146" s="73">
        <v>175.1364226190476</v>
      </c>
      <c r="M146" s="166">
        <v>29422.918999999998</v>
      </c>
    </row>
    <row r="147" spans="1:13" ht="15">
      <c r="A147" s="20" t="s">
        <v>16</v>
      </c>
      <c r="B147" s="162">
        <v>226</v>
      </c>
      <c r="C147" s="73">
        <v>236</v>
      </c>
      <c r="D147" s="162">
        <v>5333.6</v>
      </c>
      <c r="E147" s="162">
        <v>171</v>
      </c>
      <c r="F147" s="157">
        <v>309.7</v>
      </c>
      <c r="G147" s="162">
        <v>5295.87</v>
      </c>
      <c r="H147" s="171">
        <v>175</v>
      </c>
      <c r="I147" s="160">
        <v>253.23</v>
      </c>
      <c r="J147" s="171">
        <v>4431</v>
      </c>
      <c r="K147" s="133">
        <v>572</v>
      </c>
      <c r="L147" s="73">
        <v>263.3</v>
      </c>
      <c r="M147" s="166">
        <v>15061</v>
      </c>
    </row>
    <row r="148" spans="1:13" ht="15">
      <c r="A148" s="20" t="s">
        <v>17</v>
      </c>
      <c r="B148" s="162">
        <v>241</v>
      </c>
      <c r="C148" s="73">
        <v>223.68</v>
      </c>
      <c r="D148" s="162">
        <v>5390.688</v>
      </c>
      <c r="E148" s="162">
        <v>186</v>
      </c>
      <c r="F148" s="157">
        <v>360</v>
      </c>
      <c r="G148" s="162">
        <v>6696</v>
      </c>
      <c r="H148" s="171">
        <v>187</v>
      </c>
      <c r="I148" s="160">
        <v>350.67</v>
      </c>
      <c r="J148" s="171">
        <v>6557</v>
      </c>
      <c r="K148" s="133">
        <v>614</v>
      </c>
      <c r="L148" s="73">
        <v>303.65</v>
      </c>
      <c r="M148" s="166">
        <v>18643.688000000002</v>
      </c>
    </row>
    <row r="149" spans="1:13" ht="15">
      <c r="A149" s="20" t="s">
        <v>18</v>
      </c>
      <c r="B149" s="162">
        <v>184</v>
      </c>
      <c r="C149" s="73">
        <v>238.37</v>
      </c>
      <c r="D149" s="162">
        <v>4386.008</v>
      </c>
      <c r="E149" s="162">
        <v>184</v>
      </c>
      <c r="F149" s="157">
        <v>148.52</v>
      </c>
      <c r="G149" s="162">
        <v>2732.768</v>
      </c>
      <c r="H149" s="171">
        <v>168</v>
      </c>
      <c r="I149" s="160">
        <v>245.57</v>
      </c>
      <c r="J149" s="171">
        <v>4125.576</v>
      </c>
      <c r="K149" s="133">
        <v>536</v>
      </c>
      <c r="L149" s="73">
        <v>209.78268656716415</v>
      </c>
      <c r="M149" s="166">
        <v>11244.351999999999</v>
      </c>
    </row>
    <row r="150" spans="1:13" ht="15">
      <c r="A150" s="20" t="s">
        <v>19</v>
      </c>
      <c r="B150" s="133">
        <v>92</v>
      </c>
      <c r="C150" s="73">
        <v>138.29</v>
      </c>
      <c r="D150" s="162">
        <v>1272.2679999999998</v>
      </c>
      <c r="E150" s="133">
        <v>336</v>
      </c>
      <c r="F150" s="157">
        <v>91.91</v>
      </c>
      <c r="G150" s="162">
        <v>3088.176</v>
      </c>
      <c r="H150" s="169">
        <v>513</v>
      </c>
      <c r="I150" s="132">
        <v>131.49</v>
      </c>
      <c r="J150" s="169">
        <v>6745.437000000001</v>
      </c>
      <c r="K150" s="133">
        <v>941</v>
      </c>
      <c r="L150" s="73">
        <v>118.02211477151968</v>
      </c>
      <c r="M150" s="166">
        <v>11105.881000000001</v>
      </c>
    </row>
    <row r="151" spans="1:13" ht="15">
      <c r="A151" s="20" t="s">
        <v>20</v>
      </c>
      <c r="B151" s="162">
        <v>43.5</v>
      </c>
      <c r="C151" s="73">
        <v>259.16</v>
      </c>
      <c r="D151" s="162">
        <v>1127.346</v>
      </c>
      <c r="E151" s="162">
        <v>97</v>
      </c>
      <c r="F151" s="157">
        <v>277.45</v>
      </c>
      <c r="G151" s="162">
        <v>2691.265</v>
      </c>
      <c r="H151" s="169">
        <v>81</v>
      </c>
      <c r="I151" s="160">
        <v>257</v>
      </c>
      <c r="J151" s="171">
        <v>2081.7</v>
      </c>
      <c r="K151" s="133">
        <v>221.5</v>
      </c>
      <c r="L151" s="73">
        <v>266.3797291196388</v>
      </c>
      <c r="M151" s="166">
        <v>5900.311</v>
      </c>
    </row>
    <row r="152" spans="1:13" ht="15">
      <c r="A152" s="20" t="s">
        <v>21</v>
      </c>
      <c r="B152" s="162">
        <v>10.5</v>
      </c>
      <c r="C152" s="73">
        <v>150.97</v>
      </c>
      <c r="D152" s="162">
        <v>158.5185</v>
      </c>
      <c r="E152" s="162">
        <v>9.2</v>
      </c>
      <c r="F152" s="157">
        <v>261.76</v>
      </c>
      <c r="G152" s="162">
        <v>240.81919999999997</v>
      </c>
      <c r="H152" s="162">
        <v>7.6</v>
      </c>
      <c r="I152" s="157">
        <v>245.54</v>
      </c>
      <c r="J152" s="162">
        <v>186.61039999999997</v>
      </c>
      <c r="K152" s="133">
        <v>27.299999999999997</v>
      </c>
      <c r="L152" s="73">
        <v>214.63300366300362</v>
      </c>
      <c r="M152" s="166">
        <v>585.9480999999998</v>
      </c>
    </row>
    <row r="153" spans="1:13" ht="15">
      <c r="A153" s="20" t="s">
        <v>22</v>
      </c>
      <c r="B153" s="162">
        <v>58.5</v>
      </c>
      <c r="C153" s="73">
        <v>283.55</v>
      </c>
      <c r="D153" s="162">
        <v>1658.7675</v>
      </c>
      <c r="E153" s="162">
        <v>42.3</v>
      </c>
      <c r="F153" s="157">
        <v>306.13</v>
      </c>
      <c r="G153" s="162">
        <v>1294.9298999999999</v>
      </c>
      <c r="H153" s="162">
        <v>61.8</v>
      </c>
      <c r="I153" s="157">
        <v>340.35</v>
      </c>
      <c r="J153" s="162">
        <v>2103.3630000000003</v>
      </c>
      <c r="K153" s="133">
        <v>162.6</v>
      </c>
      <c r="L153" s="73">
        <v>311.0123247232473</v>
      </c>
      <c r="M153" s="166">
        <v>5057.0604</v>
      </c>
    </row>
    <row r="154" spans="1:13" ht="15">
      <c r="A154" s="20" t="s">
        <v>23</v>
      </c>
      <c r="B154" s="162">
        <v>20</v>
      </c>
      <c r="C154" s="73">
        <v>193.6</v>
      </c>
      <c r="D154" s="162">
        <v>387.2</v>
      </c>
      <c r="E154" s="162">
        <v>16</v>
      </c>
      <c r="F154" s="73">
        <v>189.34</v>
      </c>
      <c r="G154" s="162">
        <v>302.944</v>
      </c>
      <c r="H154" s="133">
        <v>26</v>
      </c>
      <c r="I154" s="73">
        <v>216.23</v>
      </c>
      <c r="J154" s="133">
        <v>562.198</v>
      </c>
      <c r="K154" s="133">
        <v>62</v>
      </c>
      <c r="L154" s="73">
        <v>201.99064516129033</v>
      </c>
      <c r="M154" s="166">
        <v>1252.342</v>
      </c>
    </row>
    <row r="155" spans="1:13" ht="15">
      <c r="A155" s="26" t="s">
        <v>24</v>
      </c>
      <c r="B155" s="161">
        <v>16</v>
      </c>
      <c r="C155" s="135">
        <v>225.79</v>
      </c>
      <c r="D155" s="163">
        <v>361.264</v>
      </c>
      <c r="E155" s="164">
        <v>25</v>
      </c>
      <c r="F155" s="135">
        <v>196.96</v>
      </c>
      <c r="G155" s="163">
        <v>492.4</v>
      </c>
      <c r="H155" s="164">
        <v>24</v>
      </c>
      <c r="I155" s="135">
        <v>335.15</v>
      </c>
      <c r="J155" s="163">
        <v>804.3599999999999</v>
      </c>
      <c r="K155" s="161">
        <v>65</v>
      </c>
      <c r="L155" s="74">
        <v>255.08061538461536</v>
      </c>
      <c r="M155" s="166">
        <v>1658.024</v>
      </c>
    </row>
    <row r="156" spans="1:13" ht="15.75" thickBot="1">
      <c r="A156" s="29" t="s">
        <v>25</v>
      </c>
      <c r="B156" s="165">
        <v>2725.5</v>
      </c>
      <c r="C156" s="159">
        <v>182.16474041460285</v>
      </c>
      <c r="D156" s="165">
        <v>49649</v>
      </c>
      <c r="E156" s="165">
        <v>3803.5</v>
      </c>
      <c r="F156" s="159">
        <v>148.53072459576708</v>
      </c>
      <c r="G156" s="168">
        <v>56493.66110000001</v>
      </c>
      <c r="H156" s="165">
        <v>2479.4</v>
      </c>
      <c r="I156" s="159">
        <v>209.8572235218198</v>
      </c>
      <c r="J156" s="165">
        <v>52032</v>
      </c>
      <c r="K156" s="165">
        <v>9008.4</v>
      </c>
      <c r="L156" s="158">
        <v>175.59</v>
      </c>
      <c r="M156" s="170">
        <v>158173.98549999998</v>
      </c>
    </row>
    <row r="157" spans="1:13" ht="15" thickTop="1">
      <c r="A157" s="64"/>
      <c r="B157" s="60"/>
      <c r="C157" s="61"/>
      <c r="D157" s="60"/>
      <c r="E157" s="60"/>
      <c r="F157" s="61"/>
      <c r="G157" s="60"/>
      <c r="H157" s="60"/>
      <c r="I157" s="61"/>
      <c r="J157" s="60"/>
      <c r="K157" s="60"/>
      <c r="L157" s="61"/>
      <c r="M157" s="60"/>
    </row>
  </sheetData>
  <sheetProtection/>
  <mergeCells count="51">
    <mergeCell ref="A1:M1"/>
    <mergeCell ref="A136:M136"/>
    <mergeCell ref="K137:M137"/>
    <mergeCell ref="A138:A139"/>
    <mergeCell ref="B138:D138"/>
    <mergeCell ref="E138:G138"/>
    <mergeCell ref="H138:J138"/>
    <mergeCell ref="K138:M138"/>
    <mergeCell ref="A114:M114"/>
    <mergeCell ref="K115:M115"/>
    <mergeCell ref="A116:A117"/>
    <mergeCell ref="B116:D116"/>
    <mergeCell ref="E116:G116"/>
    <mergeCell ref="H116:J116"/>
    <mergeCell ref="K116:M116"/>
    <mergeCell ref="A92:M92"/>
    <mergeCell ref="K93:M93"/>
    <mergeCell ref="A94:A95"/>
    <mergeCell ref="B94:D94"/>
    <mergeCell ref="E94:G94"/>
    <mergeCell ref="H94:J94"/>
    <mergeCell ref="K94:M94"/>
    <mergeCell ref="A70:M70"/>
    <mergeCell ref="K71:M71"/>
    <mergeCell ref="A72:A73"/>
    <mergeCell ref="B72:D72"/>
    <mergeCell ref="E72:G72"/>
    <mergeCell ref="H72:J72"/>
    <mergeCell ref="K72:M72"/>
    <mergeCell ref="A48:M48"/>
    <mergeCell ref="K49:M49"/>
    <mergeCell ref="A50:A51"/>
    <mergeCell ref="B50:D50"/>
    <mergeCell ref="E50:G50"/>
    <mergeCell ref="H50:J50"/>
    <mergeCell ref="K50:M50"/>
    <mergeCell ref="A26:M26"/>
    <mergeCell ref="K27:M27"/>
    <mergeCell ref="A28:A29"/>
    <mergeCell ref="B28:D28"/>
    <mergeCell ref="E28:G28"/>
    <mergeCell ref="H28:J28"/>
    <mergeCell ref="K28:M28"/>
    <mergeCell ref="A25:M25"/>
    <mergeCell ref="A2:M2"/>
    <mergeCell ref="K3:M3"/>
    <mergeCell ref="A4:A5"/>
    <mergeCell ref="B4:D4"/>
    <mergeCell ref="E4:G4"/>
    <mergeCell ref="H4:J4"/>
    <mergeCell ref="K4:M4"/>
  </mergeCells>
  <printOptions/>
  <pageMargins left="0.7" right="0.7" top="0.75" bottom="0.75" header="0.3" footer="0.3"/>
  <pageSetup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55"/>
  <sheetViews>
    <sheetView zoomScale="90" zoomScaleNormal="90" zoomScalePageLayoutView="0" workbookViewId="0" topLeftCell="A24">
      <selection activeCell="K8" sqref="K8:M22"/>
    </sheetView>
  </sheetViews>
  <sheetFormatPr defaultColWidth="9.140625" defaultRowHeight="15"/>
  <cols>
    <col min="1" max="1" width="20.8515625" style="196" customWidth="1"/>
    <col min="2" max="2" width="12.57421875" style="197" customWidth="1"/>
    <col min="3" max="3" width="9.421875" style="198" customWidth="1"/>
    <col min="4" max="5" width="12.28125" style="197" customWidth="1"/>
    <col min="6" max="6" width="9.8515625" style="198" customWidth="1"/>
    <col min="7" max="7" width="12.57421875" style="197" customWidth="1"/>
    <col min="8" max="8" width="11.7109375" style="197" customWidth="1"/>
    <col min="9" max="9" width="9.57421875" style="198" customWidth="1"/>
    <col min="10" max="10" width="12.28125" style="197" customWidth="1"/>
    <col min="11" max="11" width="14.140625" style="197" customWidth="1"/>
    <col min="12" max="12" width="9.140625" style="198" customWidth="1"/>
    <col min="13" max="13" width="13.00390625" style="197" customWidth="1"/>
    <col min="14" max="14" width="13.28125" style="196" bestFit="1" customWidth="1"/>
    <col min="15" max="17" width="9.140625" style="196" customWidth="1"/>
    <col min="18" max="18" width="23.7109375" style="197" customWidth="1"/>
    <col min="19" max="19" width="12.57421875" style="197" customWidth="1"/>
    <col min="20" max="20" width="9.140625" style="197" customWidth="1"/>
    <col min="21" max="21" width="13.8515625" style="197" customWidth="1"/>
    <col min="22" max="22" width="12.421875" style="197" customWidth="1"/>
    <col min="23" max="23" width="9.140625" style="197" customWidth="1"/>
    <col min="24" max="25" width="10.57421875" style="197" customWidth="1"/>
    <col min="26" max="26" width="9.140625" style="197" customWidth="1"/>
    <col min="27" max="27" width="10.57421875" style="197" customWidth="1"/>
    <col min="28" max="28" width="12.421875" style="197" customWidth="1"/>
    <col min="29" max="29" width="10.57421875" style="197" customWidth="1"/>
    <col min="30" max="30" width="12.00390625" style="197" customWidth="1"/>
    <col min="31" max="16384" width="9.140625" style="197" customWidth="1"/>
  </cols>
  <sheetData>
    <row r="1" spans="1:30" ht="14.25">
      <c r="A1" s="372" t="s">
        <v>42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R1" s="372" t="s">
        <v>42</v>
      </c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</row>
    <row r="2" spans="1:30" ht="14.25">
      <c r="A2" s="373" t="s">
        <v>38</v>
      </c>
      <c r="B2" s="373"/>
      <c r="C2" s="374"/>
      <c r="D2" s="373"/>
      <c r="E2" s="373"/>
      <c r="F2" s="374"/>
      <c r="G2" s="373"/>
      <c r="H2" s="373"/>
      <c r="I2" s="374"/>
      <c r="J2" s="373"/>
      <c r="K2" s="373"/>
      <c r="L2" s="374"/>
      <c r="M2" s="373"/>
      <c r="R2" s="373" t="s">
        <v>38</v>
      </c>
      <c r="S2" s="373"/>
      <c r="T2" s="374"/>
      <c r="U2" s="373"/>
      <c r="V2" s="373"/>
      <c r="W2" s="374"/>
      <c r="X2" s="373"/>
      <c r="Y2" s="373"/>
      <c r="Z2" s="374"/>
      <c r="AA2" s="373"/>
      <c r="AB2" s="373"/>
      <c r="AC2" s="374"/>
      <c r="AD2" s="373"/>
    </row>
    <row r="3" spans="11:30" ht="15" thickBot="1">
      <c r="K3" s="366" t="s">
        <v>35</v>
      </c>
      <c r="L3" s="366"/>
      <c r="M3" s="366"/>
      <c r="R3" s="196"/>
      <c r="T3" s="198"/>
      <c r="W3" s="198"/>
      <c r="Z3" s="198"/>
      <c r="AB3" s="366" t="s">
        <v>35</v>
      </c>
      <c r="AC3" s="366"/>
      <c r="AD3" s="366"/>
    </row>
    <row r="4" spans="1:30" s="56" customFormat="1" ht="15" thickTop="1">
      <c r="A4" s="379" t="s">
        <v>0</v>
      </c>
      <c r="B4" s="357" t="s">
        <v>26</v>
      </c>
      <c r="C4" s="357"/>
      <c r="D4" s="357"/>
      <c r="E4" s="358" t="s">
        <v>1</v>
      </c>
      <c r="F4" s="358"/>
      <c r="G4" s="358"/>
      <c r="H4" s="359" t="s">
        <v>33</v>
      </c>
      <c r="I4" s="360"/>
      <c r="J4" s="360"/>
      <c r="K4" s="361" t="s">
        <v>34</v>
      </c>
      <c r="L4" s="362"/>
      <c r="M4" s="363"/>
      <c r="N4" s="77" t="s">
        <v>41</v>
      </c>
      <c r="O4" s="77"/>
      <c r="P4" s="77"/>
      <c r="Q4" s="77"/>
      <c r="R4" s="379" t="s">
        <v>0</v>
      </c>
      <c r="S4" s="357" t="s">
        <v>26</v>
      </c>
      <c r="T4" s="357"/>
      <c r="U4" s="357"/>
      <c r="V4" s="358" t="s">
        <v>1</v>
      </c>
      <c r="W4" s="358"/>
      <c r="X4" s="358"/>
      <c r="Y4" s="359" t="s">
        <v>33</v>
      </c>
      <c r="Z4" s="360"/>
      <c r="AA4" s="360"/>
      <c r="AB4" s="361" t="s">
        <v>34</v>
      </c>
      <c r="AC4" s="362"/>
      <c r="AD4" s="363"/>
    </row>
    <row r="5" spans="1:30" s="56" customFormat="1" ht="28.5">
      <c r="A5" s="380"/>
      <c r="B5" s="51" t="s">
        <v>2</v>
      </c>
      <c r="C5" s="52" t="s">
        <v>3</v>
      </c>
      <c r="D5" s="51" t="s">
        <v>4</v>
      </c>
      <c r="E5" s="84" t="s">
        <v>2</v>
      </c>
      <c r="F5" s="85" t="s">
        <v>3</v>
      </c>
      <c r="G5" s="84" t="s">
        <v>4</v>
      </c>
      <c r="H5" s="88" t="s">
        <v>2</v>
      </c>
      <c r="I5" s="89" t="s">
        <v>3</v>
      </c>
      <c r="J5" s="90" t="s">
        <v>4</v>
      </c>
      <c r="K5" s="94" t="s">
        <v>2</v>
      </c>
      <c r="L5" s="95" t="s">
        <v>3</v>
      </c>
      <c r="M5" s="96" t="s">
        <v>4</v>
      </c>
      <c r="N5" s="77"/>
      <c r="O5" s="77"/>
      <c r="P5" s="77"/>
      <c r="Q5" s="77"/>
      <c r="R5" s="380"/>
      <c r="S5" s="51" t="s">
        <v>2</v>
      </c>
      <c r="T5" s="52" t="s">
        <v>3</v>
      </c>
      <c r="U5" s="51" t="s">
        <v>4</v>
      </c>
      <c r="V5" s="84" t="s">
        <v>2</v>
      </c>
      <c r="W5" s="85" t="s">
        <v>3</v>
      </c>
      <c r="X5" s="84" t="s">
        <v>4</v>
      </c>
      <c r="Y5" s="88" t="s">
        <v>2</v>
      </c>
      <c r="Z5" s="89" t="s">
        <v>3</v>
      </c>
      <c r="AA5" s="90" t="s">
        <v>4</v>
      </c>
      <c r="AB5" s="94" t="s">
        <v>2</v>
      </c>
      <c r="AC5" s="95" t="s">
        <v>3</v>
      </c>
      <c r="AD5" s="96" t="s">
        <v>4</v>
      </c>
    </row>
    <row r="6" spans="1:30" s="56" customFormat="1" ht="15">
      <c r="A6" s="172" t="s">
        <v>5</v>
      </c>
      <c r="B6" s="54" t="s">
        <v>6</v>
      </c>
      <c r="C6" s="55" t="s">
        <v>7</v>
      </c>
      <c r="D6" s="54" t="s">
        <v>8</v>
      </c>
      <c r="E6" s="86" t="s">
        <v>9</v>
      </c>
      <c r="F6" s="87" t="s">
        <v>10</v>
      </c>
      <c r="G6" s="86" t="s">
        <v>11</v>
      </c>
      <c r="H6" s="91"/>
      <c r="I6" s="92"/>
      <c r="J6" s="93"/>
      <c r="K6" s="97"/>
      <c r="L6" s="98"/>
      <c r="M6" s="99"/>
      <c r="N6" s="77"/>
      <c r="O6" s="77"/>
      <c r="P6" s="77"/>
      <c r="Q6" s="77"/>
      <c r="R6" s="172" t="s">
        <v>5</v>
      </c>
      <c r="S6" s="54" t="s">
        <v>6</v>
      </c>
      <c r="T6" s="55" t="s">
        <v>7</v>
      </c>
      <c r="U6" s="54" t="s">
        <v>8</v>
      </c>
      <c r="V6" s="86" t="s">
        <v>9</v>
      </c>
      <c r="W6" s="87" t="s">
        <v>10</v>
      </c>
      <c r="X6" s="86" t="s">
        <v>11</v>
      </c>
      <c r="Y6" s="91"/>
      <c r="Z6" s="92"/>
      <c r="AA6" s="93"/>
      <c r="AB6" s="97"/>
      <c r="AC6" s="98"/>
      <c r="AD6" s="99"/>
    </row>
    <row r="7" spans="1:30" ht="15">
      <c r="A7" s="173"/>
      <c r="B7" s="174"/>
      <c r="C7" s="175"/>
      <c r="D7" s="176"/>
      <c r="E7" s="176"/>
      <c r="F7" s="175"/>
      <c r="G7" s="176"/>
      <c r="H7" s="176"/>
      <c r="I7" s="175"/>
      <c r="J7" s="177"/>
      <c r="K7" s="176"/>
      <c r="L7" s="175"/>
      <c r="M7" s="178"/>
      <c r="R7" s="173"/>
      <c r="S7" s="174"/>
      <c r="T7" s="175"/>
      <c r="U7" s="176"/>
      <c r="V7" s="176"/>
      <c r="W7" s="175"/>
      <c r="X7" s="176"/>
      <c r="Y7" s="176"/>
      <c r="Z7" s="175"/>
      <c r="AA7" s="177"/>
      <c r="AB7" s="176"/>
      <c r="AC7" s="175"/>
      <c r="AD7" s="178"/>
    </row>
    <row r="8" spans="1:30" ht="15">
      <c r="A8" s="179" t="s">
        <v>12</v>
      </c>
      <c r="B8" s="260">
        <v>31536.660000000003</v>
      </c>
      <c r="C8" s="73">
        <f>SUM((D8/B8)*10)</f>
        <v>27.69076687258574</v>
      </c>
      <c r="D8" s="260">
        <v>87327.43</v>
      </c>
      <c r="E8" s="260">
        <v>23064.559999999998</v>
      </c>
      <c r="F8" s="73">
        <f>SUM((G8/E8)*10)</f>
        <v>24.027568702806384</v>
      </c>
      <c r="G8" s="260">
        <v>55418.53</v>
      </c>
      <c r="H8" s="260">
        <v>2731.34</v>
      </c>
      <c r="I8" s="73">
        <f>SUM((J8/H8)*10)</f>
        <v>27.372937825389734</v>
      </c>
      <c r="J8" s="260">
        <v>7476.48</v>
      </c>
      <c r="K8" s="199">
        <v>57332.56</v>
      </c>
      <c r="L8" s="73">
        <v>26.201941793633495</v>
      </c>
      <c r="M8" s="200">
        <v>150222.44</v>
      </c>
      <c r="R8" s="179" t="s">
        <v>12</v>
      </c>
      <c r="S8" s="180">
        <v>7911</v>
      </c>
      <c r="T8" s="181">
        <v>16.05999442431001</v>
      </c>
      <c r="U8" s="180">
        <f>SUM(S8*T8)/10</f>
        <v>12705.061589071647</v>
      </c>
      <c r="V8" s="180">
        <v>2945</v>
      </c>
      <c r="W8" s="181">
        <v>16.06</v>
      </c>
      <c r="X8" s="180">
        <f>SUM(V8*W8)/10</f>
        <v>4729.67</v>
      </c>
      <c r="Y8" s="180">
        <v>300</v>
      </c>
      <c r="Z8" s="181">
        <v>16.06</v>
      </c>
      <c r="AA8" s="180">
        <f>SUM(Y8*Z8)/10</f>
        <v>481.8</v>
      </c>
      <c r="AB8" s="180">
        <f>SUM(S8+V8+Y8)</f>
        <v>11156</v>
      </c>
      <c r="AC8" s="182">
        <f>AD8/AB8*10</f>
        <v>16.059996046138085</v>
      </c>
      <c r="AD8" s="183">
        <f>SUM(U8+X8+AA8)</f>
        <v>17916.53158907165</v>
      </c>
    </row>
    <row r="9" spans="1:30" ht="15">
      <c r="A9" s="179" t="s">
        <v>13</v>
      </c>
      <c r="B9" s="260">
        <v>6425.6</v>
      </c>
      <c r="C9" s="73">
        <f aca="true" t="shared" si="0" ref="C9:C22">SUM((D9/B9)*10)</f>
        <v>30.046890562749002</v>
      </c>
      <c r="D9" s="260">
        <v>19306.93</v>
      </c>
      <c r="E9" s="260">
        <v>2439.15</v>
      </c>
      <c r="F9" s="73">
        <f aca="true" t="shared" si="1" ref="F9:F22">SUM((G9/E9)*10)</f>
        <v>29.291105508066334</v>
      </c>
      <c r="G9" s="260">
        <v>7144.54</v>
      </c>
      <c r="H9" s="260">
        <v>2302.36</v>
      </c>
      <c r="I9" s="73">
        <f aca="true" t="shared" si="2" ref="I9:I22">SUM((J9/H9)*10)</f>
        <v>22.732022794002674</v>
      </c>
      <c r="J9" s="260">
        <v>5233.73</v>
      </c>
      <c r="K9" s="199">
        <v>11167.11</v>
      </c>
      <c r="L9" s="73">
        <v>28.373679492724616</v>
      </c>
      <c r="M9" s="200">
        <v>31685.2</v>
      </c>
      <c r="R9" s="179" t="s">
        <v>13</v>
      </c>
      <c r="S9" s="180">
        <v>20322</v>
      </c>
      <c r="T9" s="181">
        <v>18.13</v>
      </c>
      <c r="U9" s="180">
        <f aca="true" t="shared" si="3" ref="U9:U21">SUM(S9*T9)/10</f>
        <v>36843.786</v>
      </c>
      <c r="V9" s="180">
        <v>293</v>
      </c>
      <c r="W9" s="181">
        <v>18.13</v>
      </c>
      <c r="X9" s="180">
        <f aca="true" t="shared" si="4" ref="X9:X21">SUM(V9*W9)/10</f>
        <v>531.2090000000001</v>
      </c>
      <c r="Y9" s="180">
        <v>759</v>
      </c>
      <c r="Z9" s="181">
        <v>18.13</v>
      </c>
      <c r="AA9" s="180">
        <f aca="true" t="shared" si="5" ref="AA9:AA21">SUM(Y9*Z9)/10</f>
        <v>1376.067</v>
      </c>
      <c r="AB9" s="180">
        <f aca="true" t="shared" si="6" ref="AB9:AB21">SUM(S9+V9+Y9)</f>
        <v>21374</v>
      </c>
      <c r="AC9" s="181">
        <f aca="true" t="shared" si="7" ref="AC9:AC22">AD9/AB9*10</f>
        <v>18.130000000000003</v>
      </c>
      <c r="AD9" s="183">
        <f aca="true" t="shared" si="8" ref="AD9:AD21">SUM(U9+X9+AA9)</f>
        <v>38751.062000000005</v>
      </c>
    </row>
    <row r="10" spans="1:30" ht="15">
      <c r="A10" s="179" t="s">
        <v>14</v>
      </c>
      <c r="B10" s="260">
        <v>13204.27</v>
      </c>
      <c r="C10" s="73">
        <f t="shared" si="0"/>
        <v>37.875535716855225</v>
      </c>
      <c r="D10" s="260">
        <v>50011.88</v>
      </c>
      <c r="E10" s="260">
        <v>4852.290000000001</v>
      </c>
      <c r="F10" s="73">
        <f t="shared" si="1"/>
        <v>31.498673822051025</v>
      </c>
      <c r="G10" s="260">
        <v>15284.07</v>
      </c>
      <c r="H10" s="260">
        <v>8496.319999999998</v>
      </c>
      <c r="I10" s="73">
        <f t="shared" si="2"/>
        <v>39.827643026628</v>
      </c>
      <c r="J10" s="260">
        <v>33838.84</v>
      </c>
      <c r="K10" s="199">
        <v>26552.879999999997</v>
      </c>
      <c r="L10" s="73">
        <v>37.33485407232662</v>
      </c>
      <c r="M10" s="200">
        <v>99134.79</v>
      </c>
      <c r="R10" s="179" t="s">
        <v>14</v>
      </c>
      <c r="S10" s="180">
        <v>25741</v>
      </c>
      <c r="T10" s="181">
        <v>16.67</v>
      </c>
      <c r="U10" s="180">
        <f t="shared" si="3"/>
        <v>42910.247</v>
      </c>
      <c r="V10" s="180">
        <v>0</v>
      </c>
      <c r="W10" s="181">
        <v>16.67</v>
      </c>
      <c r="X10" s="180">
        <f t="shared" si="4"/>
        <v>0</v>
      </c>
      <c r="Y10" s="180">
        <v>153</v>
      </c>
      <c r="Z10" s="181">
        <v>16.67</v>
      </c>
      <c r="AA10" s="180">
        <f t="shared" si="5"/>
        <v>255.05100000000002</v>
      </c>
      <c r="AB10" s="180">
        <f t="shared" si="6"/>
        <v>25894</v>
      </c>
      <c r="AC10" s="181">
        <f t="shared" si="7"/>
        <v>16.67</v>
      </c>
      <c r="AD10" s="183">
        <f t="shared" si="8"/>
        <v>43165.298</v>
      </c>
    </row>
    <row r="11" spans="1:30" ht="15">
      <c r="A11" s="179" t="s">
        <v>36</v>
      </c>
      <c r="B11" s="260">
        <v>11133.710000000001</v>
      </c>
      <c r="C11" s="73">
        <f t="shared" si="0"/>
        <v>37.94574315300111</v>
      </c>
      <c r="D11" s="260">
        <v>42247.69</v>
      </c>
      <c r="E11" s="260">
        <v>4359.669999999999</v>
      </c>
      <c r="F11" s="73">
        <f t="shared" si="1"/>
        <v>24.623148082308987</v>
      </c>
      <c r="G11" s="260">
        <v>10734.880000000001</v>
      </c>
      <c r="H11" s="260">
        <v>5234.2300000000005</v>
      </c>
      <c r="I11" s="73">
        <f t="shared" si="2"/>
        <v>32.733487064955106</v>
      </c>
      <c r="J11" s="260">
        <v>17133.46</v>
      </c>
      <c r="K11" s="199">
        <v>20727.61</v>
      </c>
      <c r="L11" s="73">
        <v>33.82735877411819</v>
      </c>
      <c r="M11" s="200">
        <v>70116.03</v>
      </c>
      <c r="R11" s="179" t="s">
        <v>36</v>
      </c>
      <c r="S11" s="180">
        <v>275</v>
      </c>
      <c r="T11" s="181">
        <v>24.6</v>
      </c>
      <c r="U11" s="180">
        <f t="shared" si="3"/>
        <v>676.5</v>
      </c>
      <c r="V11" s="180">
        <v>0</v>
      </c>
      <c r="W11" s="181">
        <v>24.6</v>
      </c>
      <c r="X11" s="180">
        <f t="shared" si="4"/>
        <v>0</v>
      </c>
      <c r="Y11" s="180">
        <v>150</v>
      </c>
      <c r="Z11" s="181">
        <v>24.6</v>
      </c>
      <c r="AA11" s="180">
        <f t="shared" si="5"/>
        <v>369</v>
      </c>
      <c r="AB11" s="180">
        <f t="shared" si="6"/>
        <v>425</v>
      </c>
      <c r="AC11" s="181">
        <f t="shared" si="7"/>
        <v>24.6</v>
      </c>
      <c r="AD11" s="183">
        <f t="shared" si="8"/>
        <v>1045.5</v>
      </c>
    </row>
    <row r="12" spans="1:30" ht="15">
      <c r="A12" s="179" t="s">
        <v>15</v>
      </c>
      <c r="B12" s="260">
        <v>17891.21</v>
      </c>
      <c r="C12" s="73">
        <f t="shared" si="0"/>
        <v>23.983945188726757</v>
      </c>
      <c r="D12" s="260">
        <v>42910.18</v>
      </c>
      <c r="E12" s="260">
        <v>4317.89</v>
      </c>
      <c r="F12" s="73">
        <f t="shared" si="1"/>
        <v>28.950598556239267</v>
      </c>
      <c r="G12" s="260">
        <v>12500.549999999997</v>
      </c>
      <c r="H12" s="260">
        <v>3131.9900000000002</v>
      </c>
      <c r="I12" s="73">
        <f t="shared" si="2"/>
        <v>33.71042053135546</v>
      </c>
      <c r="J12" s="260">
        <v>10558.07</v>
      </c>
      <c r="K12" s="199">
        <v>25341.09</v>
      </c>
      <c r="L12" s="73">
        <v>26.032345096442175</v>
      </c>
      <c r="M12" s="200">
        <v>65968.79999999999</v>
      </c>
      <c r="R12" s="179" t="s">
        <v>15</v>
      </c>
      <c r="S12" s="180">
        <v>51792</v>
      </c>
      <c r="T12" s="181">
        <v>15.59</v>
      </c>
      <c r="U12" s="180">
        <f t="shared" si="3"/>
        <v>80743.728</v>
      </c>
      <c r="V12" s="180">
        <v>0</v>
      </c>
      <c r="W12" s="181">
        <v>15.59</v>
      </c>
      <c r="X12" s="180">
        <f t="shared" si="4"/>
        <v>0</v>
      </c>
      <c r="Y12" s="180">
        <v>0</v>
      </c>
      <c r="Z12" s="181">
        <v>0</v>
      </c>
      <c r="AA12" s="180">
        <f t="shared" si="5"/>
        <v>0</v>
      </c>
      <c r="AB12" s="180">
        <f t="shared" si="6"/>
        <v>51792</v>
      </c>
      <c r="AC12" s="181">
        <f t="shared" si="7"/>
        <v>15.590000000000002</v>
      </c>
      <c r="AD12" s="183">
        <f t="shared" si="8"/>
        <v>80743.728</v>
      </c>
    </row>
    <row r="13" spans="1:30" ht="15">
      <c r="A13" s="179" t="s">
        <v>16</v>
      </c>
      <c r="B13" s="260">
        <v>18800.84</v>
      </c>
      <c r="C13" s="73">
        <f t="shared" si="0"/>
        <v>32.88940813282811</v>
      </c>
      <c r="D13" s="260">
        <v>61834.85</v>
      </c>
      <c r="E13" s="260">
        <v>8213.18</v>
      </c>
      <c r="F13" s="73">
        <f t="shared" si="1"/>
        <v>32.80669606656617</v>
      </c>
      <c r="G13" s="260">
        <v>26944.729999999996</v>
      </c>
      <c r="H13" s="260">
        <v>3909.4699999999993</v>
      </c>
      <c r="I13" s="73">
        <f t="shared" si="2"/>
        <v>38.32997823234352</v>
      </c>
      <c r="J13" s="260">
        <v>14984.990000000002</v>
      </c>
      <c r="K13" s="199">
        <v>30923.489999999998</v>
      </c>
      <c r="L13" s="73">
        <v>33.55525847826361</v>
      </c>
      <c r="M13" s="200">
        <v>103764.56999999999</v>
      </c>
      <c r="R13" s="179" t="s">
        <v>16</v>
      </c>
      <c r="S13" s="180">
        <v>14298</v>
      </c>
      <c r="T13" s="181">
        <v>23.43</v>
      </c>
      <c r="U13" s="180">
        <f t="shared" si="3"/>
        <v>33500.214</v>
      </c>
      <c r="V13" s="180">
        <v>713</v>
      </c>
      <c r="W13" s="181">
        <v>19.9</v>
      </c>
      <c r="X13" s="180">
        <f t="shared" si="4"/>
        <v>1418.87</v>
      </c>
      <c r="Y13" s="180">
        <v>3</v>
      </c>
      <c r="Z13" s="181">
        <v>20.03</v>
      </c>
      <c r="AA13" s="180">
        <f t="shared" si="5"/>
        <v>6.009</v>
      </c>
      <c r="AB13" s="180">
        <f t="shared" si="6"/>
        <v>15014</v>
      </c>
      <c r="AC13" s="181">
        <f t="shared" si="7"/>
        <v>23.261684427867326</v>
      </c>
      <c r="AD13" s="183">
        <f t="shared" si="8"/>
        <v>34925.093</v>
      </c>
    </row>
    <row r="14" spans="1:30" ht="15">
      <c r="A14" s="179" t="s">
        <v>17</v>
      </c>
      <c r="B14" s="260">
        <v>5375.54</v>
      </c>
      <c r="C14" s="73">
        <f t="shared" si="0"/>
        <v>23.388589797490113</v>
      </c>
      <c r="D14" s="260">
        <v>12572.630000000001</v>
      </c>
      <c r="E14" s="260">
        <v>2847.14</v>
      </c>
      <c r="F14" s="73">
        <f t="shared" si="1"/>
        <v>32.03558658864685</v>
      </c>
      <c r="G14" s="260">
        <v>9120.98</v>
      </c>
      <c r="H14" s="260">
        <v>284.37</v>
      </c>
      <c r="I14" s="73">
        <f t="shared" si="2"/>
        <v>35.20800365720716</v>
      </c>
      <c r="J14" s="260">
        <v>1001.2099999999999</v>
      </c>
      <c r="K14" s="199">
        <v>8507.050000000001</v>
      </c>
      <c r="L14" s="73">
        <v>26.677661469016872</v>
      </c>
      <c r="M14" s="200">
        <v>22694.82</v>
      </c>
      <c r="R14" s="179" t="s">
        <v>17</v>
      </c>
      <c r="S14" s="180">
        <v>28638</v>
      </c>
      <c r="T14" s="181">
        <v>13.24</v>
      </c>
      <c r="U14" s="180">
        <f t="shared" si="3"/>
        <v>37916.712</v>
      </c>
      <c r="V14" s="180">
        <v>0</v>
      </c>
      <c r="W14" s="181">
        <v>0</v>
      </c>
      <c r="X14" s="180">
        <f t="shared" si="4"/>
        <v>0</v>
      </c>
      <c r="Y14" s="180">
        <v>0</v>
      </c>
      <c r="Z14" s="181">
        <v>0</v>
      </c>
      <c r="AA14" s="180">
        <f t="shared" si="5"/>
        <v>0</v>
      </c>
      <c r="AB14" s="180">
        <f t="shared" si="6"/>
        <v>28638</v>
      </c>
      <c r="AC14" s="181">
        <f t="shared" si="7"/>
        <v>13.24</v>
      </c>
      <c r="AD14" s="183">
        <f t="shared" si="8"/>
        <v>37916.712</v>
      </c>
    </row>
    <row r="15" spans="1:30" ht="15">
      <c r="A15" s="179" t="s">
        <v>18</v>
      </c>
      <c r="B15" s="260">
        <v>4510.55</v>
      </c>
      <c r="C15" s="73">
        <f t="shared" si="0"/>
        <v>26.708405848510715</v>
      </c>
      <c r="D15" s="260">
        <v>12046.960000000001</v>
      </c>
      <c r="E15" s="260">
        <v>2628.33</v>
      </c>
      <c r="F15" s="73">
        <f t="shared" si="1"/>
        <v>30.632873345432273</v>
      </c>
      <c r="G15" s="260">
        <v>8051.33</v>
      </c>
      <c r="H15" s="260">
        <v>906.8199999999999</v>
      </c>
      <c r="I15" s="73">
        <f t="shared" si="2"/>
        <v>35.81416378112526</v>
      </c>
      <c r="J15" s="260">
        <v>3247.7000000000003</v>
      </c>
      <c r="K15" s="199">
        <v>8045.7</v>
      </c>
      <c r="L15" s="73">
        <v>29.016729433113344</v>
      </c>
      <c r="M15" s="200">
        <v>23345.99</v>
      </c>
      <c r="R15" s="179" t="s">
        <v>18</v>
      </c>
      <c r="S15" s="180">
        <v>13974</v>
      </c>
      <c r="T15" s="181">
        <v>20.68</v>
      </c>
      <c r="U15" s="180">
        <f t="shared" si="3"/>
        <v>28898.232</v>
      </c>
      <c r="V15" s="180">
        <v>0</v>
      </c>
      <c r="W15" s="181">
        <v>10.24</v>
      </c>
      <c r="X15" s="180">
        <f t="shared" si="4"/>
        <v>0</v>
      </c>
      <c r="Y15" s="180">
        <v>0</v>
      </c>
      <c r="Z15" s="181">
        <v>22.128</v>
      </c>
      <c r="AA15" s="180">
        <f t="shared" si="5"/>
        <v>0</v>
      </c>
      <c r="AB15" s="180">
        <f t="shared" si="6"/>
        <v>13974</v>
      </c>
      <c r="AC15" s="181">
        <f t="shared" si="7"/>
        <v>20.68</v>
      </c>
      <c r="AD15" s="183">
        <f t="shared" si="8"/>
        <v>28898.232</v>
      </c>
    </row>
    <row r="16" spans="1:30" ht="15">
      <c r="A16" s="179" t="s">
        <v>19</v>
      </c>
      <c r="B16" s="260">
        <v>6171.079999999999</v>
      </c>
      <c r="C16" s="73">
        <f t="shared" si="0"/>
        <v>27.023794862487605</v>
      </c>
      <c r="D16" s="260">
        <v>16676.6</v>
      </c>
      <c r="E16" s="260">
        <v>2620.1800000000003</v>
      </c>
      <c r="F16" s="73">
        <f t="shared" si="1"/>
        <v>33.28210275629918</v>
      </c>
      <c r="G16" s="260">
        <v>8720.51</v>
      </c>
      <c r="H16" s="260">
        <v>1315.5</v>
      </c>
      <c r="I16" s="73">
        <f t="shared" si="2"/>
        <v>35.68323831242873</v>
      </c>
      <c r="J16" s="260">
        <v>4694.129999999999</v>
      </c>
      <c r="K16" s="199">
        <v>10106.759999999998</v>
      </c>
      <c r="L16" s="73">
        <v>29.773379401509487</v>
      </c>
      <c r="M16" s="200">
        <v>30091.239999999998</v>
      </c>
      <c r="R16" s="179" t="s">
        <v>19</v>
      </c>
      <c r="S16" s="180">
        <v>10072</v>
      </c>
      <c r="T16" s="181">
        <v>15.03</v>
      </c>
      <c r="U16" s="180">
        <f t="shared" si="3"/>
        <v>15138.216</v>
      </c>
      <c r="V16" s="180">
        <v>0</v>
      </c>
      <c r="W16" s="181">
        <v>0</v>
      </c>
      <c r="X16" s="180">
        <f t="shared" si="4"/>
        <v>0</v>
      </c>
      <c r="Y16" s="180">
        <v>0</v>
      </c>
      <c r="Z16" s="181">
        <v>0</v>
      </c>
      <c r="AA16" s="180">
        <f t="shared" si="5"/>
        <v>0</v>
      </c>
      <c r="AB16" s="180">
        <f t="shared" si="6"/>
        <v>10072</v>
      </c>
      <c r="AC16" s="181">
        <f t="shared" si="7"/>
        <v>15.030000000000001</v>
      </c>
      <c r="AD16" s="183">
        <f t="shared" si="8"/>
        <v>15138.216</v>
      </c>
    </row>
    <row r="17" spans="1:30" ht="15">
      <c r="A17" s="179" t="s">
        <v>20</v>
      </c>
      <c r="B17" s="260">
        <v>1787.92</v>
      </c>
      <c r="C17" s="73">
        <f t="shared" si="0"/>
        <v>23.197682222918246</v>
      </c>
      <c r="D17" s="260">
        <v>4147.5599999999995</v>
      </c>
      <c r="E17" s="260">
        <v>1416.71</v>
      </c>
      <c r="F17" s="73">
        <f t="shared" si="1"/>
        <v>31.325182994402514</v>
      </c>
      <c r="G17" s="260">
        <v>4437.869999999999</v>
      </c>
      <c r="H17" s="260">
        <v>319.69</v>
      </c>
      <c r="I17" s="73">
        <f t="shared" si="2"/>
        <v>38.77756576683662</v>
      </c>
      <c r="J17" s="260">
        <v>1239.6799999999998</v>
      </c>
      <c r="K17" s="199">
        <v>3524.32</v>
      </c>
      <c r="L17" s="73">
        <v>27.8780303718164</v>
      </c>
      <c r="M17" s="200">
        <v>9825.109999999999</v>
      </c>
      <c r="R17" s="179" t="s">
        <v>20</v>
      </c>
      <c r="S17" s="180">
        <v>12931</v>
      </c>
      <c r="T17" s="181">
        <v>16.54</v>
      </c>
      <c r="U17" s="180">
        <f t="shared" si="3"/>
        <v>21387.874</v>
      </c>
      <c r="V17" s="180">
        <v>0</v>
      </c>
      <c r="W17" s="181">
        <v>0</v>
      </c>
      <c r="X17" s="180">
        <f t="shared" si="4"/>
        <v>0</v>
      </c>
      <c r="Y17" s="180">
        <v>0</v>
      </c>
      <c r="Z17" s="181">
        <v>17.38</v>
      </c>
      <c r="AA17" s="180">
        <f t="shared" si="5"/>
        <v>0</v>
      </c>
      <c r="AB17" s="180">
        <f t="shared" si="6"/>
        <v>12931</v>
      </c>
      <c r="AC17" s="181">
        <f t="shared" si="7"/>
        <v>16.54</v>
      </c>
      <c r="AD17" s="183">
        <f t="shared" si="8"/>
        <v>21387.874</v>
      </c>
    </row>
    <row r="18" spans="1:30" ht="15">
      <c r="A18" s="179" t="s">
        <v>21</v>
      </c>
      <c r="B18" s="260">
        <v>11787.259999999998</v>
      </c>
      <c r="C18" s="73">
        <f t="shared" si="0"/>
        <v>31.588274119685153</v>
      </c>
      <c r="D18" s="260">
        <v>37233.92</v>
      </c>
      <c r="E18" s="260">
        <v>2271.37</v>
      </c>
      <c r="F18" s="73">
        <f t="shared" si="1"/>
        <v>33.275688241017534</v>
      </c>
      <c r="G18" s="260">
        <v>7558.139999999999</v>
      </c>
      <c r="H18" s="260">
        <v>1465.0700000000002</v>
      </c>
      <c r="I18" s="73">
        <f t="shared" si="2"/>
        <v>30.2744578757329</v>
      </c>
      <c r="J18" s="201">
        <v>4435.42</v>
      </c>
      <c r="K18" s="199">
        <v>15523.699999999997</v>
      </c>
      <c r="L18" s="73">
        <v>31.711177103396743</v>
      </c>
      <c r="M18" s="200">
        <v>49227.479999999996</v>
      </c>
      <c r="R18" s="179" t="s">
        <v>21</v>
      </c>
      <c r="S18" s="180">
        <v>0</v>
      </c>
      <c r="T18" s="181">
        <v>0</v>
      </c>
      <c r="U18" s="180">
        <f t="shared" si="3"/>
        <v>0</v>
      </c>
      <c r="V18" s="180">
        <v>0</v>
      </c>
      <c r="W18" s="181">
        <v>0</v>
      </c>
      <c r="X18" s="180">
        <f t="shared" si="4"/>
        <v>0</v>
      </c>
      <c r="Y18" s="180">
        <v>0</v>
      </c>
      <c r="Z18" s="181">
        <v>0</v>
      </c>
      <c r="AA18" s="180">
        <f t="shared" si="5"/>
        <v>0</v>
      </c>
      <c r="AB18" s="180">
        <f t="shared" si="6"/>
        <v>0</v>
      </c>
      <c r="AC18" s="181" t="e">
        <f t="shared" si="7"/>
        <v>#DIV/0!</v>
      </c>
      <c r="AD18" s="183">
        <f t="shared" si="8"/>
        <v>0</v>
      </c>
    </row>
    <row r="19" spans="1:30" ht="15">
      <c r="A19" s="179" t="s">
        <v>22</v>
      </c>
      <c r="B19" s="201">
        <v>22005.41</v>
      </c>
      <c r="C19" s="73">
        <f t="shared" si="0"/>
        <v>28.39352232019308</v>
      </c>
      <c r="D19" s="201">
        <v>62481.11</v>
      </c>
      <c r="E19" s="201">
        <v>6621.0599999999995</v>
      </c>
      <c r="F19" s="73">
        <f t="shared" si="1"/>
        <v>35.947129311620806</v>
      </c>
      <c r="G19" s="201">
        <v>23800.810000000005</v>
      </c>
      <c r="H19" s="201">
        <v>6442.4</v>
      </c>
      <c r="I19" s="73">
        <f t="shared" si="2"/>
        <v>33.0739010306718</v>
      </c>
      <c r="J19" s="260">
        <v>21307.53</v>
      </c>
      <c r="K19" s="199">
        <v>35068.87</v>
      </c>
      <c r="L19" s="73">
        <v>30.679474417054212</v>
      </c>
      <c r="M19" s="200">
        <v>107589.45000000001</v>
      </c>
      <c r="O19" s="76" t="s">
        <v>43</v>
      </c>
      <c r="R19" s="179" t="s">
        <v>22</v>
      </c>
      <c r="S19" s="184">
        <v>99</v>
      </c>
      <c r="T19" s="181">
        <v>21.6</v>
      </c>
      <c r="U19" s="180">
        <f t="shared" si="3"/>
        <v>213.84</v>
      </c>
      <c r="V19" s="184">
        <v>0</v>
      </c>
      <c r="W19" s="181">
        <v>0</v>
      </c>
      <c r="X19" s="180">
        <f t="shared" si="4"/>
        <v>0</v>
      </c>
      <c r="Y19" s="184">
        <v>0</v>
      </c>
      <c r="Z19" s="181">
        <v>0</v>
      </c>
      <c r="AA19" s="180">
        <f t="shared" si="5"/>
        <v>0</v>
      </c>
      <c r="AB19" s="180">
        <f t="shared" si="6"/>
        <v>99</v>
      </c>
      <c r="AC19" s="181">
        <f t="shared" si="7"/>
        <v>21.6</v>
      </c>
      <c r="AD19" s="183">
        <f t="shared" si="8"/>
        <v>213.84</v>
      </c>
    </row>
    <row r="20" spans="1:30" ht="15">
      <c r="A20" s="179" t="s">
        <v>23</v>
      </c>
      <c r="B20" s="260">
        <v>163.70000000000002</v>
      </c>
      <c r="C20" s="73">
        <f t="shared" si="0"/>
        <v>37.88149053145999</v>
      </c>
      <c r="D20" s="260">
        <v>620.12</v>
      </c>
      <c r="E20" s="260">
        <v>12.8</v>
      </c>
      <c r="F20" s="73">
        <f t="shared" si="1"/>
        <v>30.609374999999996</v>
      </c>
      <c r="G20" s="260">
        <v>39.18</v>
      </c>
      <c r="H20" s="260">
        <v>15.99</v>
      </c>
      <c r="I20" s="73">
        <f t="shared" si="2"/>
        <v>33.69606003752345</v>
      </c>
      <c r="J20" s="260">
        <v>53.88</v>
      </c>
      <c r="K20" s="199">
        <v>192.49000000000004</v>
      </c>
      <c r="L20" s="73">
        <v>37.050236375915624</v>
      </c>
      <c r="M20" s="200">
        <v>713.18</v>
      </c>
      <c r="R20" s="179" t="s">
        <v>23</v>
      </c>
      <c r="S20" s="180">
        <v>0</v>
      </c>
      <c r="T20" s="181">
        <v>0</v>
      </c>
      <c r="U20" s="180">
        <f t="shared" si="3"/>
        <v>0</v>
      </c>
      <c r="V20" s="180">
        <v>0</v>
      </c>
      <c r="W20" s="181">
        <v>0</v>
      </c>
      <c r="X20" s="180">
        <f t="shared" si="4"/>
        <v>0</v>
      </c>
      <c r="Y20" s="180">
        <v>0</v>
      </c>
      <c r="Z20" s="181">
        <v>0</v>
      </c>
      <c r="AA20" s="180">
        <f t="shared" si="5"/>
        <v>0</v>
      </c>
      <c r="AB20" s="180">
        <f t="shared" si="6"/>
        <v>0</v>
      </c>
      <c r="AC20" s="181" t="e">
        <f t="shared" si="7"/>
        <v>#DIV/0!</v>
      </c>
      <c r="AD20" s="183">
        <f t="shared" si="8"/>
        <v>0</v>
      </c>
    </row>
    <row r="21" spans="1:30" ht="15">
      <c r="A21" s="185" t="s">
        <v>24</v>
      </c>
      <c r="B21" s="202">
        <v>1746.57</v>
      </c>
      <c r="C21" s="135">
        <f t="shared" si="0"/>
        <v>38.62696599620972</v>
      </c>
      <c r="D21" s="202">
        <v>6746.47</v>
      </c>
      <c r="E21" s="202">
        <v>1778.8799999999999</v>
      </c>
      <c r="F21" s="135">
        <f t="shared" si="1"/>
        <v>38.86962583198417</v>
      </c>
      <c r="G21" s="202">
        <v>6914.4400000000005</v>
      </c>
      <c r="H21" s="202">
        <v>36.35</v>
      </c>
      <c r="I21" s="135">
        <f t="shared" si="2"/>
        <v>35.85969738651994</v>
      </c>
      <c r="J21" s="203">
        <v>130.35</v>
      </c>
      <c r="K21" s="204">
        <v>3561.7999999999997</v>
      </c>
      <c r="L21" s="135">
        <v>38.71991689595149</v>
      </c>
      <c r="M21" s="205">
        <v>13791.26</v>
      </c>
      <c r="R21" s="193" t="s">
        <v>24</v>
      </c>
      <c r="S21" s="188">
        <v>0</v>
      </c>
      <c r="T21" s="187">
        <v>0</v>
      </c>
      <c r="U21" s="188">
        <f t="shared" si="3"/>
        <v>0</v>
      </c>
      <c r="V21" s="188">
        <v>0</v>
      </c>
      <c r="W21" s="187">
        <v>0</v>
      </c>
      <c r="X21" s="188">
        <f t="shared" si="4"/>
        <v>0</v>
      </c>
      <c r="Y21" s="188">
        <v>0</v>
      </c>
      <c r="Z21" s="187">
        <v>0</v>
      </c>
      <c r="AA21" s="188">
        <f t="shared" si="5"/>
        <v>0</v>
      </c>
      <c r="AB21" s="188">
        <f t="shared" si="6"/>
        <v>0</v>
      </c>
      <c r="AC21" s="187" t="e">
        <f t="shared" si="7"/>
        <v>#DIV/0!</v>
      </c>
      <c r="AD21" s="194">
        <f t="shared" si="8"/>
        <v>0</v>
      </c>
    </row>
    <row r="22" spans="1:30" ht="15.75" thickBot="1">
      <c r="A22" s="189" t="s">
        <v>25</v>
      </c>
      <c r="B22" s="57">
        <f>SUM(B8:B21)</f>
        <v>152540.32</v>
      </c>
      <c r="C22" s="278">
        <f t="shared" si="0"/>
        <v>29.904508526008065</v>
      </c>
      <c r="D22" s="57">
        <f>SUM(D8:D21)</f>
        <v>456164.3299999999</v>
      </c>
      <c r="E22" s="57">
        <f>SUM(E8:E21)</f>
        <v>67443.21</v>
      </c>
      <c r="F22" s="278">
        <f t="shared" si="1"/>
        <v>29.16091330765543</v>
      </c>
      <c r="G22" s="57">
        <f>SUM(G8:G21)</f>
        <v>196670.56</v>
      </c>
      <c r="H22" s="57">
        <f>SUM(H8:H21)</f>
        <v>36591.899999999994</v>
      </c>
      <c r="I22" s="278">
        <f t="shared" si="2"/>
        <v>34.25224434915925</v>
      </c>
      <c r="J22" s="57">
        <f>SUM(J8:J21)</f>
        <v>125335.47</v>
      </c>
      <c r="K22" s="136">
        <v>256575.43</v>
      </c>
      <c r="L22" s="57">
        <v>30.329106727015912</v>
      </c>
      <c r="M22" s="154">
        <v>778170.36</v>
      </c>
      <c r="N22" s="206">
        <f>J22+G22+D22</f>
        <v>778170.3599999999</v>
      </c>
      <c r="O22" s="206">
        <f>I22-F22</f>
        <v>5.0913310415038175</v>
      </c>
      <c r="R22" s="192" t="s">
        <v>25</v>
      </c>
      <c r="S22" s="71">
        <f>SUM(S8:S21)</f>
        <v>186053</v>
      </c>
      <c r="T22" s="71">
        <f>U22/S22*10</f>
        <v>16.712141733219656</v>
      </c>
      <c r="U22" s="71">
        <f>SUM(U8:U21)</f>
        <v>310934.4105890717</v>
      </c>
      <c r="V22" s="71">
        <f>SUM(V8:V21)</f>
        <v>3951</v>
      </c>
      <c r="W22" s="71">
        <f>X22/V22*10</f>
        <v>16.906476841306</v>
      </c>
      <c r="X22" s="71">
        <f>SUM(X8:X21)</f>
        <v>6679.749</v>
      </c>
      <c r="Y22" s="71">
        <f>SUM(Y8:Y21)</f>
        <v>1365</v>
      </c>
      <c r="Z22" s="71">
        <f>AA22/Y22*10</f>
        <v>18.22657142857143</v>
      </c>
      <c r="AA22" s="71">
        <f>SUM(AA8:AA21)</f>
        <v>2487.927</v>
      </c>
      <c r="AB22" s="71">
        <f>SUM(AB8:AB21)</f>
        <v>191369</v>
      </c>
      <c r="AC22" s="71">
        <f t="shared" si="7"/>
        <v>16.72695612084882</v>
      </c>
      <c r="AD22" s="138">
        <f>SUM(AD8:AD21)</f>
        <v>320102.0865890717</v>
      </c>
    </row>
    <row r="23" spans="1:18" ht="15.75" thickTop="1">
      <c r="A23" s="372" t="s">
        <v>42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R23" s="191" t="s">
        <v>45</v>
      </c>
    </row>
    <row r="24" spans="1:13" ht="14.25">
      <c r="A24" s="377" t="s">
        <v>38</v>
      </c>
      <c r="B24" s="377"/>
      <c r="C24" s="378"/>
      <c r="D24" s="377"/>
      <c r="E24" s="377"/>
      <c r="F24" s="378"/>
      <c r="G24" s="377"/>
      <c r="H24" s="377"/>
      <c r="I24" s="378"/>
      <c r="J24" s="377"/>
      <c r="K24" s="377"/>
      <c r="L24" s="378"/>
      <c r="M24" s="377"/>
    </row>
    <row r="25" spans="11:13" ht="15" thickBot="1">
      <c r="K25" s="366" t="s">
        <v>27</v>
      </c>
      <c r="L25" s="366"/>
      <c r="M25" s="366"/>
    </row>
    <row r="26" spans="1:17" s="56" customFormat="1" ht="15" thickTop="1">
      <c r="A26" s="379" t="s">
        <v>0</v>
      </c>
      <c r="B26" s="357" t="s">
        <v>26</v>
      </c>
      <c r="C26" s="357"/>
      <c r="D26" s="357"/>
      <c r="E26" s="358" t="s">
        <v>1</v>
      </c>
      <c r="F26" s="358"/>
      <c r="G26" s="358"/>
      <c r="H26" s="359" t="s">
        <v>33</v>
      </c>
      <c r="I26" s="360"/>
      <c r="J26" s="360"/>
      <c r="K26" s="361" t="s">
        <v>34</v>
      </c>
      <c r="L26" s="362"/>
      <c r="M26" s="363"/>
      <c r="N26" s="77"/>
      <c r="O26" s="77"/>
      <c r="P26" s="77"/>
      <c r="Q26" s="77"/>
    </row>
    <row r="27" spans="1:18" s="56" customFormat="1" ht="28.5">
      <c r="A27" s="380"/>
      <c r="B27" s="51" t="s">
        <v>2</v>
      </c>
      <c r="C27" s="52" t="s">
        <v>3</v>
      </c>
      <c r="D27" s="51" t="s">
        <v>4</v>
      </c>
      <c r="E27" s="84" t="s">
        <v>2</v>
      </c>
      <c r="F27" s="85" t="s">
        <v>3</v>
      </c>
      <c r="G27" s="84" t="s">
        <v>4</v>
      </c>
      <c r="H27" s="88" t="s">
        <v>2</v>
      </c>
      <c r="I27" s="89" t="s">
        <v>3</v>
      </c>
      <c r="J27" s="90" t="s">
        <v>4</v>
      </c>
      <c r="K27" s="94" t="s">
        <v>2</v>
      </c>
      <c r="L27" s="95" t="s">
        <v>3</v>
      </c>
      <c r="M27" s="96" t="s">
        <v>4</v>
      </c>
      <c r="N27" s="77"/>
      <c r="O27" s="78"/>
      <c r="P27" s="77"/>
      <c r="Q27" s="77"/>
      <c r="R27" s="75"/>
    </row>
    <row r="28" spans="1:17" s="56" customFormat="1" ht="15">
      <c r="A28" s="172" t="s">
        <v>5</v>
      </c>
      <c r="B28" s="54" t="s">
        <v>6</v>
      </c>
      <c r="C28" s="55" t="s">
        <v>7</v>
      </c>
      <c r="D28" s="54" t="s">
        <v>8</v>
      </c>
      <c r="E28" s="86" t="s">
        <v>9</v>
      </c>
      <c r="F28" s="87" t="s">
        <v>10</v>
      </c>
      <c r="G28" s="86" t="s">
        <v>11</v>
      </c>
      <c r="H28" s="91"/>
      <c r="I28" s="92"/>
      <c r="J28" s="93"/>
      <c r="K28" s="97"/>
      <c r="L28" s="98"/>
      <c r="M28" s="99"/>
      <c r="N28" s="77"/>
      <c r="O28" s="77"/>
      <c r="P28" s="77"/>
      <c r="Q28" s="77"/>
    </row>
    <row r="29" spans="1:13" ht="15">
      <c r="A29" s="207"/>
      <c r="B29" s="208"/>
      <c r="C29" s="209"/>
      <c r="D29" s="210"/>
      <c r="E29" s="210"/>
      <c r="F29" s="209"/>
      <c r="G29" s="210"/>
      <c r="H29" s="210"/>
      <c r="I29" s="209"/>
      <c r="J29" s="211"/>
      <c r="K29" s="210"/>
      <c r="L29" s="209"/>
      <c r="M29" s="212"/>
    </row>
    <row r="30" spans="1:14" ht="15">
      <c r="A30" s="179" t="s">
        <v>12</v>
      </c>
      <c r="B30" s="180">
        <v>675.9</v>
      </c>
      <c r="C30" s="73">
        <v>31.786953600000004</v>
      </c>
      <c r="D30" s="180">
        <v>2148.4801938240003</v>
      </c>
      <c r="E30" s="180">
        <v>956.9</v>
      </c>
      <c r="F30" s="73">
        <v>49.82520539896837</v>
      </c>
      <c r="G30" s="180">
        <v>4767.773904627283</v>
      </c>
      <c r="H30" s="180">
        <v>293.6</v>
      </c>
      <c r="I30" s="73">
        <v>49.47750895774649</v>
      </c>
      <c r="J30" s="180">
        <v>1452.659662999437</v>
      </c>
      <c r="K30" s="133">
        <v>1926.4000000000003</v>
      </c>
      <c r="L30" s="73">
        <v>43.44</v>
      </c>
      <c r="M30" s="166">
        <v>8368.91376145072</v>
      </c>
      <c r="N30" s="206">
        <f>M30*1000</f>
        <v>8368913.76145072</v>
      </c>
    </row>
    <row r="31" spans="1:14" ht="15">
      <c r="A31" s="179" t="s">
        <v>13</v>
      </c>
      <c r="B31" s="180">
        <v>12259</v>
      </c>
      <c r="C31" s="73">
        <v>44.23902651428572</v>
      </c>
      <c r="D31" s="180">
        <v>54232.62260386285</v>
      </c>
      <c r="E31" s="180">
        <v>8311.5</v>
      </c>
      <c r="F31" s="73">
        <v>47.008269473684216</v>
      </c>
      <c r="G31" s="180">
        <v>39070.92317305264</v>
      </c>
      <c r="H31" s="180">
        <v>9547.6</v>
      </c>
      <c r="I31" s="73">
        <v>37.850256</v>
      </c>
      <c r="J31" s="180">
        <v>36137.91041856</v>
      </c>
      <c r="K31" s="133">
        <v>30118.1</v>
      </c>
      <c r="L31" s="73">
        <v>42.98</v>
      </c>
      <c r="M31" s="166">
        <v>129441.45619547549</v>
      </c>
      <c r="N31" s="206">
        <f aca="true" t="shared" si="9" ref="N31:N43">M31*1000</f>
        <v>129441456.19547549</v>
      </c>
    </row>
    <row r="32" spans="1:14" ht="15">
      <c r="A32" s="179" t="s">
        <v>14</v>
      </c>
      <c r="B32" s="180">
        <v>3707.4</v>
      </c>
      <c r="C32" s="73">
        <v>65.86878790243904</v>
      </c>
      <c r="D32" s="180">
        <v>24420.19442695025</v>
      </c>
      <c r="E32" s="180">
        <v>2338.4</v>
      </c>
      <c r="F32" s="73">
        <v>77.137672</v>
      </c>
      <c r="G32" s="180">
        <v>18037.87322048</v>
      </c>
      <c r="H32" s="180">
        <v>2150.9</v>
      </c>
      <c r="I32" s="73">
        <v>55.0527652173913</v>
      </c>
      <c r="J32" s="180">
        <v>11841.299270608695</v>
      </c>
      <c r="K32" s="133">
        <v>8196.7</v>
      </c>
      <c r="L32" s="73">
        <v>66.25</v>
      </c>
      <c r="M32" s="166">
        <v>54299.36691803894</v>
      </c>
      <c r="N32" s="206">
        <f t="shared" si="9"/>
        <v>54299366.91803894</v>
      </c>
    </row>
    <row r="33" spans="1:14" ht="15">
      <c r="A33" s="179" t="s">
        <v>36</v>
      </c>
      <c r="B33" s="180">
        <v>48</v>
      </c>
      <c r="C33" s="73">
        <v>49.63319437241381</v>
      </c>
      <c r="D33" s="180">
        <v>238.2393329875863</v>
      </c>
      <c r="E33" s="180">
        <v>273</v>
      </c>
      <c r="F33" s="73">
        <v>21.679120137362638</v>
      </c>
      <c r="G33" s="180">
        <v>591.83997975</v>
      </c>
      <c r="H33" s="180">
        <v>713</v>
      </c>
      <c r="I33" s="73">
        <v>49.47750895774649</v>
      </c>
      <c r="J33" s="180">
        <v>3527.7463886873243</v>
      </c>
      <c r="K33" s="133">
        <v>1034</v>
      </c>
      <c r="L33" s="73">
        <v>42.15</v>
      </c>
      <c r="M33" s="166">
        <v>4357.82570142491</v>
      </c>
      <c r="N33" s="206">
        <f t="shared" si="9"/>
        <v>4357825.70142491</v>
      </c>
    </row>
    <row r="34" spans="1:14" ht="15">
      <c r="A34" s="179" t="s">
        <v>15</v>
      </c>
      <c r="B34" s="180">
        <v>2146</v>
      </c>
      <c r="C34" s="73">
        <v>49.63319437241381</v>
      </c>
      <c r="D34" s="180">
        <v>10651.283512320004</v>
      </c>
      <c r="E34" s="180">
        <v>249</v>
      </c>
      <c r="F34" s="73">
        <v>56.56143085714286</v>
      </c>
      <c r="G34" s="180">
        <v>1408.3796283428574</v>
      </c>
      <c r="H34" s="180">
        <v>1129</v>
      </c>
      <c r="I34" s="73">
        <v>69.56459520000001</v>
      </c>
      <c r="J34" s="180">
        <v>7853.8427980800025</v>
      </c>
      <c r="K34" s="133">
        <v>3524</v>
      </c>
      <c r="L34" s="73">
        <v>56.51</v>
      </c>
      <c r="M34" s="166">
        <v>19913.505938742863</v>
      </c>
      <c r="N34" s="206">
        <f t="shared" si="9"/>
        <v>19913505.93874286</v>
      </c>
    </row>
    <row r="35" spans="1:14" ht="15">
      <c r="A35" s="179" t="s">
        <v>16</v>
      </c>
      <c r="B35" s="180">
        <v>1303.9</v>
      </c>
      <c r="C35" s="73">
        <v>49.63319437241381</v>
      </c>
      <c r="D35" s="180">
        <v>6471.6722142190365</v>
      </c>
      <c r="E35" s="180">
        <v>68</v>
      </c>
      <c r="F35" s="73">
        <v>49.82520539896837</v>
      </c>
      <c r="G35" s="180">
        <v>338.8113967129849</v>
      </c>
      <c r="H35" s="180">
        <v>186</v>
      </c>
      <c r="I35" s="73">
        <v>49.47750895774649</v>
      </c>
      <c r="J35" s="180">
        <v>920.2816666140848</v>
      </c>
      <c r="K35" s="133">
        <v>1557.9</v>
      </c>
      <c r="L35" s="73">
        <v>49.62</v>
      </c>
      <c r="M35" s="166">
        <v>7730.7652775461065</v>
      </c>
      <c r="N35" s="206">
        <f t="shared" si="9"/>
        <v>7730765.277546107</v>
      </c>
    </row>
    <row r="36" spans="1:14" ht="15">
      <c r="A36" s="179" t="s">
        <v>17</v>
      </c>
      <c r="B36" s="180">
        <v>2796</v>
      </c>
      <c r="C36" s="73">
        <v>32.101616</v>
      </c>
      <c r="D36" s="180">
        <v>8975.6118336</v>
      </c>
      <c r="E36" s="180">
        <v>47</v>
      </c>
      <c r="F36" s="73">
        <v>78.76393200000001</v>
      </c>
      <c r="G36" s="180">
        <v>370.19048040000007</v>
      </c>
      <c r="H36" s="180">
        <v>146</v>
      </c>
      <c r="I36" s="73">
        <v>49.47750895774649</v>
      </c>
      <c r="J36" s="180">
        <v>722.3716307830987</v>
      </c>
      <c r="K36" s="133">
        <v>2989</v>
      </c>
      <c r="L36" s="73">
        <v>33.68</v>
      </c>
      <c r="M36" s="166">
        <v>10068.173944783099</v>
      </c>
      <c r="N36" s="206">
        <f t="shared" si="9"/>
        <v>10068173.944783099</v>
      </c>
    </row>
    <row r="37" spans="1:14" ht="15">
      <c r="A37" s="179" t="s">
        <v>18</v>
      </c>
      <c r="B37" s="180">
        <v>29</v>
      </c>
      <c r="C37" s="73">
        <v>49.63319437241381</v>
      </c>
      <c r="D37" s="180">
        <v>143.93626368000005</v>
      </c>
      <c r="E37" s="180">
        <v>73</v>
      </c>
      <c r="F37" s="73">
        <v>32.525200000000005</v>
      </c>
      <c r="G37" s="180">
        <v>237.43396</v>
      </c>
      <c r="H37" s="180">
        <v>561</v>
      </c>
      <c r="I37" s="73">
        <v>49.47750895774649</v>
      </c>
      <c r="J37" s="180">
        <v>2775.6882525295778</v>
      </c>
      <c r="K37" s="133">
        <v>663</v>
      </c>
      <c r="L37" s="73">
        <v>47.62</v>
      </c>
      <c r="M37" s="166">
        <v>3157.0584762095777</v>
      </c>
      <c r="N37" s="206">
        <f t="shared" si="9"/>
        <v>3157058.4762095776</v>
      </c>
    </row>
    <row r="38" spans="1:14" ht="15">
      <c r="A38" s="179" t="s">
        <v>19</v>
      </c>
      <c r="B38" s="133">
        <v>653</v>
      </c>
      <c r="C38" s="73">
        <v>49.63319437241381</v>
      </c>
      <c r="D38" s="180">
        <v>3241.047592518622</v>
      </c>
      <c r="E38" s="133">
        <v>1</v>
      </c>
      <c r="F38" s="73">
        <v>49.82520539896837</v>
      </c>
      <c r="G38" s="180">
        <v>4.9825205398968375</v>
      </c>
      <c r="H38" s="133">
        <v>67</v>
      </c>
      <c r="I38" s="73">
        <v>49.47750895774649</v>
      </c>
      <c r="J38" s="133">
        <v>331.49931001690146</v>
      </c>
      <c r="K38" s="133">
        <v>721</v>
      </c>
      <c r="L38" s="73">
        <v>49.62</v>
      </c>
      <c r="M38" s="166">
        <v>3577.5294230754203</v>
      </c>
      <c r="N38" s="206">
        <f t="shared" si="9"/>
        <v>3577529.4230754203</v>
      </c>
    </row>
    <row r="39" spans="1:14" ht="15">
      <c r="A39" s="179" t="s">
        <v>20</v>
      </c>
      <c r="B39" s="180">
        <v>683</v>
      </c>
      <c r="C39" s="73">
        <v>49.63319437241381</v>
      </c>
      <c r="D39" s="180">
        <v>3389.947175635863</v>
      </c>
      <c r="E39" s="180">
        <v>741</v>
      </c>
      <c r="F39" s="73">
        <v>49.82520539896837</v>
      </c>
      <c r="G39" s="180">
        <v>3692.0477200635564</v>
      </c>
      <c r="H39" s="180">
        <v>127</v>
      </c>
      <c r="I39" s="73">
        <v>49.47750895774649</v>
      </c>
      <c r="J39" s="180">
        <v>628.3643637633804</v>
      </c>
      <c r="K39" s="133">
        <v>1551</v>
      </c>
      <c r="L39" s="73">
        <v>49.71</v>
      </c>
      <c r="M39" s="166">
        <v>7710.3592594628</v>
      </c>
      <c r="N39" s="206">
        <f t="shared" si="9"/>
        <v>7710359.2594628</v>
      </c>
    </row>
    <row r="40" spans="1:14" ht="15">
      <c r="A40" s="179" t="s">
        <v>21</v>
      </c>
      <c r="B40" s="180">
        <v>2.5</v>
      </c>
      <c r="C40" s="73">
        <v>49.63319437241381</v>
      </c>
      <c r="D40" s="180">
        <v>12.408298593103453</v>
      </c>
      <c r="E40" s="180">
        <v>0</v>
      </c>
      <c r="F40" s="73">
        <v>0</v>
      </c>
      <c r="G40" s="180">
        <v>0</v>
      </c>
      <c r="H40" s="180">
        <v>0</v>
      </c>
      <c r="I40" s="73">
        <v>0</v>
      </c>
      <c r="J40" s="180">
        <v>0</v>
      </c>
      <c r="K40" s="133">
        <v>2.5</v>
      </c>
      <c r="L40" s="73">
        <v>49.63</v>
      </c>
      <c r="M40" s="166">
        <v>12.408298593103453</v>
      </c>
      <c r="N40" s="206">
        <f t="shared" si="9"/>
        <v>12408.298593103453</v>
      </c>
    </row>
    <row r="41" spans="1:14" ht="15">
      <c r="A41" s="179" t="s">
        <v>22</v>
      </c>
      <c r="B41" s="180">
        <v>176</v>
      </c>
      <c r="C41" s="73">
        <v>49.63319437241381</v>
      </c>
      <c r="D41" s="180">
        <v>873.5442209544832</v>
      </c>
      <c r="E41" s="180">
        <v>277</v>
      </c>
      <c r="F41" s="73">
        <v>19.394096</v>
      </c>
      <c r="G41" s="180">
        <v>537.2164592</v>
      </c>
      <c r="H41" s="180">
        <v>368.90000000000003</v>
      </c>
      <c r="I41" s="73">
        <v>47.403588000000006</v>
      </c>
      <c r="J41" s="180">
        <v>1748.71836132</v>
      </c>
      <c r="K41" s="133">
        <v>821.8999999999999</v>
      </c>
      <c r="L41" s="73">
        <v>38.44</v>
      </c>
      <c r="M41" s="166">
        <v>3159.479041474483</v>
      </c>
      <c r="N41" s="206">
        <f t="shared" si="9"/>
        <v>3159479.041474483</v>
      </c>
    </row>
    <row r="42" spans="1:14" ht="15">
      <c r="A42" s="179" t="s">
        <v>23</v>
      </c>
      <c r="B42" s="180">
        <v>0</v>
      </c>
      <c r="C42" s="73">
        <v>0</v>
      </c>
      <c r="D42" s="180">
        <v>0</v>
      </c>
      <c r="E42" s="180">
        <v>0</v>
      </c>
      <c r="F42" s="73">
        <v>0</v>
      </c>
      <c r="G42" s="180">
        <v>0</v>
      </c>
      <c r="H42" s="180">
        <v>0</v>
      </c>
      <c r="I42" s="73">
        <v>0</v>
      </c>
      <c r="J42" s="180">
        <v>0</v>
      </c>
      <c r="K42" s="133">
        <v>0</v>
      </c>
      <c r="L42" s="73">
        <v>0</v>
      </c>
      <c r="M42" s="166">
        <v>0</v>
      </c>
      <c r="N42" s="206">
        <f t="shared" si="9"/>
        <v>0</v>
      </c>
    </row>
    <row r="43" spans="1:14" ht="15">
      <c r="A43" s="193" t="s">
        <v>24</v>
      </c>
      <c r="B43" s="161">
        <v>48</v>
      </c>
      <c r="C43" s="74">
        <v>56.951877333333336</v>
      </c>
      <c r="D43" s="188">
        <v>273.3690112</v>
      </c>
      <c r="E43" s="188">
        <v>210</v>
      </c>
      <c r="F43" s="74">
        <v>43.99726666666666</v>
      </c>
      <c r="G43" s="188">
        <v>923.9425999999999</v>
      </c>
      <c r="H43" s="188">
        <v>64</v>
      </c>
      <c r="I43" s="74">
        <v>78.877392</v>
      </c>
      <c r="J43" s="188">
        <v>504.8153088</v>
      </c>
      <c r="K43" s="161">
        <v>322</v>
      </c>
      <c r="L43" s="74">
        <v>52.86</v>
      </c>
      <c r="M43" s="167">
        <v>1702.1269199999997</v>
      </c>
      <c r="N43" s="206">
        <f t="shared" si="9"/>
        <v>1702126.9199999997</v>
      </c>
    </row>
    <row r="44" spans="1:15" ht="15.75" thickBot="1">
      <c r="A44" s="192" t="s">
        <v>25</v>
      </c>
      <c r="B44" s="121">
        <f>SUM(B30:B43)</f>
        <v>24527.7</v>
      </c>
      <c r="C44" s="71">
        <f>D44/B44*10</f>
        <v>46.915265875049755</v>
      </c>
      <c r="D44" s="121">
        <f>SUM(D30:D43)</f>
        <v>115072.35668034581</v>
      </c>
      <c r="E44" s="121">
        <f>SUM(E30:E43)</f>
        <v>13545.8</v>
      </c>
      <c r="F44" s="71">
        <f>G44/E44*10</f>
        <v>51.6628143359338</v>
      </c>
      <c r="G44" s="121">
        <f>SUM(G30:G43)</f>
        <v>69981.41504316921</v>
      </c>
      <c r="H44" s="121">
        <f>SUM(H30:H43)</f>
        <v>15354</v>
      </c>
      <c r="I44" s="71">
        <v>44.58</v>
      </c>
      <c r="J44" s="121">
        <f>SUM(J30:J43)</f>
        <v>68445.1974327625</v>
      </c>
      <c r="K44" s="121">
        <f>SUM(K30:K43)</f>
        <v>53427.5</v>
      </c>
      <c r="L44" s="71">
        <f>M44/K44*10</f>
        <v>47.44728260844649</v>
      </c>
      <c r="M44" s="121">
        <f>SUM(M30:M43)</f>
        <v>253498.9691562775</v>
      </c>
      <c r="N44" s="196">
        <f>SUM((I44/F44)*100)-100</f>
        <v>-13.709695120127037</v>
      </c>
      <c r="O44" s="206">
        <f>I44-F44</f>
        <v>-7.082814335933804</v>
      </c>
    </row>
    <row r="45" spans="1:13" ht="15" thickTop="1">
      <c r="A45" s="372" t="s">
        <v>42</v>
      </c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</row>
    <row r="46" spans="1:13" ht="14.25">
      <c r="A46" s="377" t="s">
        <v>38</v>
      </c>
      <c r="B46" s="377"/>
      <c r="C46" s="378"/>
      <c r="D46" s="377"/>
      <c r="E46" s="377"/>
      <c r="F46" s="378"/>
      <c r="G46" s="377"/>
      <c r="H46" s="377"/>
      <c r="I46" s="378"/>
      <c r="J46" s="377"/>
      <c r="K46" s="377"/>
      <c r="L46" s="378"/>
      <c r="M46" s="377"/>
    </row>
    <row r="47" spans="11:13" ht="15" thickBot="1">
      <c r="K47" s="366" t="s">
        <v>28</v>
      </c>
      <c r="L47" s="366"/>
      <c r="M47" s="366"/>
    </row>
    <row r="48" spans="1:17" s="56" customFormat="1" ht="15" thickTop="1">
      <c r="A48" s="379" t="s">
        <v>0</v>
      </c>
      <c r="B48" s="357" t="s">
        <v>26</v>
      </c>
      <c r="C48" s="357"/>
      <c r="D48" s="357"/>
      <c r="E48" s="358" t="s">
        <v>1</v>
      </c>
      <c r="F48" s="358"/>
      <c r="G48" s="358"/>
      <c r="H48" s="359" t="s">
        <v>33</v>
      </c>
      <c r="I48" s="360"/>
      <c r="J48" s="360"/>
      <c r="K48" s="361" t="s">
        <v>34</v>
      </c>
      <c r="L48" s="362"/>
      <c r="M48" s="363"/>
      <c r="N48" s="77"/>
      <c r="O48" s="77"/>
      <c r="P48" s="77"/>
      <c r="Q48" s="77"/>
    </row>
    <row r="49" spans="1:18" s="56" customFormat="1" ht="28.5">
      <c r="A49" s="380"/>
      <c r="B49" s="51" t="s">
        <v>2</v>
      </c>
      <c r="C49" s="52" t="s">
        <v>3</v>
      </c>
      <c r="D49" s="51" t="s">
        <v>4</v>
      </c>
      <c r="E49" s="84" t="s">
        <v>2</v>
      </c>
      <c r="F49" s="85" t="s">
        <v>3</v>
      </c>
      <c r="G49" s="84" t="s">
        <v>4</v>
      </c>
      <c r="H49" s="88" t="s">
        <v>2</v>
      </c>
      <c r="I49" s="89" t="s">
        <v>3</v>
      </c>
      <c r="J49" s="90" t="s">
        <v>4</v>
      </c>
      <c r="K49" s="94" t="s">
        <v>2</v>
      </c>
      <c r="L49" s="95" t="s">
        <v>3</v>
      </c>
      <c r="M49" s="96" t="s">
        <v>4</v>
      </c>
      <c r="N49" s="77"/>
      <c r="O49" s="78"/>
      <c r="P49" s="77"/>
      <c r="Q49" s="77"/>
      <c r="R49" s="75"/>
    </row>
    <row r="50" spans="1:17" s="56" customFormat="1" ht="15">
      <c r="A50" s="172" t="s">
        <v>5</v>
      </c>
      <c r="B50" s="54" t="s">
        <v>6</v>
      </c>
      <c r="C50" s="55" t="s">
        <v>7</v>
      </c>
      <c r="D50" s="54" t="s">
        <v>8</v>
      </c>
      <c r="E50" s="86" t="s">
        <v>9</v>
      </c>
      <c r="F50" s="87" t="s">
        <v>10</v>
      </c>
      <c r="G50" s="86" t="s">
        <v>11</v>
      </c>
      <c r="H50" s="91"/>
      <c r="I50" s="92"/>
      <c r="J50" s="93"/>
      <c r="K50" s="97"/>
      <c r="L50" s="98"/>
      <c r="M50" s="99"/>
      <c r="N50" s="77"/>
      <c r="O50" s="77"/>
      <c r="P50" s="77"/>
      <c r="Q50" s="77"/>
    </row>
    <row r="51" spans="1:13" ht="15">
      <c r="A51" s="173"/>
      <c r="B51" s="174"/>
      <c r="C51" s="175"/>
      <c r="D51" s="176"/>
      <c r="E51" s="176"/>
      <c r="F51" s="175"/>
      <c r="G51" s="176"/>
      <c r="H51" s="176"/>
      <c r="I51" s="175"/>
      <c r="J51" s="177"/>
      <c r="K51" s="176"/>
      <c r="L51" s="175"/>
      <c r="M51" s="195"/>
    </row>
    <row r="52" spans="1:13" ht="15">
      <c r="A52" s="179" t="s">
        <v>12</v>
      </c>
      <c r="B52" s="180">
        <v>1</v>
      </c>
      <c r="C52" s="73">
        <v>15.969211407983135</v>
      </c>
      <c r="D52" s="180">
        <v>1.5969211407983135</v>
      </c>
      <c r="E52" s="180">
        <v>36.1</v>
      </c>
      <c r="F52" s="73">
        <v>5.105781250000001</v>
      </c>
      <c r="G52" s="180">
        <v>18.431870312500003</v>
      </c>
      <c r="H52" s="180">
        <v>3</v>
      </c>
      <c r="I52" s="73">
        <v>16.692469823708223</v>
      </c>
      <c r="J52" s="180">
        <v>5.007740947112467</v>
      </c>
      <c r="K52" s="133">
        <v>40.1</v>
      </c>
      <c r="L52" s="73">
        <v>6.24</v>
      </c>
      <c r="M52" s="166">
        <v>25.036532400410785</v>
      </c>
    </row>
    <row r="53" spans="1:13" ht="15">
      <c r="A53" s="179" t="s">
        <v>13</v>
      </c>
      <c r="B53" s="180">
        <v>0</v>
      </c>
      <c r="C53" s="73">
        <v>0</v>
      </c>
      <c r="D53" s="180">
        <v>0</v>
      </c>
      <c r="E53" s="180">
        <v>0</v>
      </c>
      <c r="F53" s="73">
        <v>0</v>
      </c>
      <c r="G53" s="180">
        <v>0</v>
      </c>
      <c r="H53" s="180">
        <v>0</v>
      </c>
      <c r="I53" s="73">
        <v>0</v>
      </c>
      <c r="J53" s="180">
        <v>0</v>
      </c>
      <c r="K53" s="133">
        <v>0</v>
      </c>
      <c r="L53" s="73">
        <v>0</v>
      </c>
      <c r="M53" s="166">
        <v>0</v>
      </c>
    </row>
    <row r="54" spans="1:13" ht="15">
      <c r="A54" s="179" t="s">
        <v>14</v>
      </c>
      <c r="B54" s="180">
        <v>0</v>
      </c>
      <c r="C54" s="73">
        <v>0</v>
      </c>
      <c r="D54" s="180">
        <v>0</v>
      </c>
      <c r="E54" s="180">
        <v>0</v>
      </c>
      <c r="F54" s="73">
        <v>0</v>
      </c>
      <c r="G54" s="180">
        <v>0</v>
      </c>
      <c r="H54" s="180">
        <v>0</v>
      </c>
      <c r="I54" s="73">
        <v>0</v>
      </c>
      <c r="J54" s="180">
        <v>0</v>
      </c>
      <c r="K54" s="133">
        <v>0</v>
      </c>
      <c r="L54" s="73">
        <v>0</v>
      </c>
      <c r="M54" s="166">
        <v>0</v>
      </c>
    </row>
    <row r="55" spans="1:13" ht="15">
      <c r="A55" s="179" t="s">
        <v>36</v>
      </c>
      <c r="B55" s="180">
        <v>0</v>
      </c>
      <c r="C55" s="73">
        <v>0</v>
      </c>
      <c r="D55" s="180">
        <v>0</v>
      </c>
      <c r="E55" s="180">
        <v>0</v>
      </c>
      <c r="F55" s="73">
        <v>0</v>
      </c>
      <c r="G55" s="180">
        <v>0</v>
      </c>
      <c r="H55" s="180">
        <v>0</v>
      </c>
      <c r="I55" s="73">
        <v>0</v>
      </c>
      <c r="J55" s="180">
        <v>0</v>
      </c>
      <c r="K55" s="133">
        <v>0</v>
      </c>
      <c r="L55" s="73">
        <v>0</v>
      </c>
      <c r="M55" s="166">
        <v>0</v>
      </c>
    </row>
    <row r="56" spans="1:13" ht="15">
      <c r="A56" s="179" t="s">
        <v>15</v>
      </c>
      <c r="B56" s="180">
        <v>1</v>
      </c>
      <c r="C56" s="73">
        <v>15.969211407983135</v>
      </c>
      <c r="D56" s="180">
        <v>1.5969211407983135</v>
      </c>
      <c r="E56" s="180">
        <v>0</v>
      </c>
      <c r="F56" s="73">
        <v>0</v>
      </c>
      <c r="G56" s="180">
        <v>0</v>
      </c>
      <c r="H56" s="180">
        <v>0</v>
      </c>
      <c r="I56" s="73">
        <v>0</v>
      </c>
      <c r="J56" s="180">
        <v>0</v>
      </c>
      <c r="K56" s="133">
        <v>1</v>
      </c>
      <c r="L56" s="73">
        <v>15.97</v>
      </c>
      <c r="M56" s="166">
        <v>1.5969211407983135</v>
      </c>
    </row>
    <row r="57" spans="1:13" ht="15">
      <c r="A57" s="179" t="s">
        <v>16</v>
      </c>
      <c r="B57" s="180">
        <v>2</v>
      </c>
      <c r="C57" s="73">
        <v>15.969211407983135</v>
      </c>
      <c r="D57" s="180">
        <v>3.193842281596627</v>
      </c>
      <c r="E57" s="180">
        <v>0</v>
      </c>
      <c r="F57" s="73">
        <v>0</v>
      </c>
      <c r="G57" s="180">
        <v>0</v>
      </c>
      <c r="H57" s="180">
        <v>0</v>
      </c>
      <c r="I57" s="73">
        <v>0</v>
      </c>
      <c r="J57" s="180">
        <v>0</v>
      </c>
      <c r="K57" s="133">
        <v>2</v>
      </c>
      <c r="L57" s="73">
        <v>15.97</v>
      </c>
      <c r="M57" s="166">
        <v>3.193842281596627</v>
      </c>
    </row>
    <row r="58" spans="1:13" ht="15">
      <c r="A58" s="179" t="s">
        <v>17</v>
      </c>
      <c r="B58" s="180">
        <v>2</v>
      </c>
      <c r="C58" s="73">
        <v>15.969211407983135</v>
      </c>
      <c r="D58" s="180">
        <v>3.193842281596627</v>
      </c>
      <c r="E58" s="180">
        <v>1</v>
      </c>
      <c r="F58" s="73">
        <v>5.105781250000001</v>
      </c>
      <c r="G58" s="180">
        <v>0.5105781250000001</v>
      </c>
      <c r="H58" s="180">
        <v>1</v>
      </c>
      <c r="I58" s="73">
        <v>16.692469823708223</v>
      </c>
      <c r="J58" s="180">
        <v>1.6692469823708223</v>
      </c>
      <c r="K58" s="133">
        <v>4</v>
      </c>
      <c r="L58" s="73">
        <v>13.43</v>
      </c>
      <c r="M58" s="166">
        <v>5.3736673889674496</v>
      </c>
    </row>
    <row r="59" spans="1:13" ht="15">
      <c r="A59" s="179" t="s">
        <v>18</v>
      </c>
      <c r="B59" s="180">
        <v>0</v>
      </c>
      <c r="C59" s="73">
        <v>0</v>
      </c>
      <c r="D59" s="180">
        <v>0</v>
      </c>
      <c r="E59" s="180">
        <v>2</v>
      </c>
      <c r="F59" s="73">
        <v>5.105781250000001</v>
      </c>
      <c r="G59" s="180">
        <v>1.0211562500000002</v>
      </c>
      <c r="H59" s="169">
        <v>5</v>
      </c>
      <c r="I59" s="73">
        <v>16.692469823708223</v>
      </c>
      <c r="J59" s="169">
        <v>8.346234911854111</v>
      </c>
      <c r="K59" s="133">
        <v>7</v>
      </c>
      <c r="L59" s="73">
        <v>13.38</v>
      </c>
      <c r="M59" s="166">
        <v>9.367391161854112</v>
      </c>
    </row>
    <row r="60" spans="1:13" ht="15">
      <c r="A60" s="179" t="s">
        <v>19</v>
      </c>
      <c r="B60" s="180">
        <v>0</v>
      </c>
      <c r="C60" s="73">
        <v>0</v>
      </c>
      <c r="D60" s="180">
        <v>0</v>
      </c>
      <c r="E60" s="180">
        <v>0</v>
      </c>
      <c r="F60" s="73">
        <v>0</v>
      </c>
      <c r="G60" s="180">
        <v>0</v>
      </c>
      <c r="H60" s="180">
        <v>0</v>
      </c>
      <c r="I60" s="73">
        <v>0</v>
      </c>
      <c r="J60" s="180">
        <v>0</v>
      </c>
      <c r="K60" s="133">
        <v>0</v>
      </c>
      <c r="L60" s="73">
        <v>0</v>
      </c>
      <c r="M60" s="166">
        <v>0</v>
      </c>
    </row>
    <row r="61" spans="1:13" ht="15">
      <c r="A61" s="179" t="s">
        <v>20</v>
      </c>
      <c r="B61" s="180">
        <v>2</v>
      </c>
      <c r="C61" s="73">
        <v>15.969211407983135</v>
      </c>
      <c r="D61" s="180">
        <v>3.193842281596627</v>
      </c>
      <c r="E61" s="180">
        <v>2</v>
      </c>
      <c r="F61" s="73">
        <v>5.105781250000001</v>
      </c>
      <c r="G61" s="180">
        <v>1.0211562500000002</v>
      </c>
      <c r="H61" s="180">
        <v>2</v>
      </c>
      <c r="I61" s="73">
        <v>16.692469823708223</v>
      </c>
      <c r="J61" s="180">
        <v>3.3384939647416445</v>
      </c>
      <c r="K61" s="133">
        <v>6</v>
      </c>
      <c r="L61" s="73">
        <v>12.59</v>
      </c>
      <c r="M61" s="166">
        <v>7.553492496338272</v>
      </c>
    </row>
    <row r="62" spans="1:13" ht="15">
      <c r="A62" s="179" t="s">
        <v>21</v>
      </c>
      <c r="B62" s="180">
        <v>0.1</v>
      </c>
      <c r="C62" s="73">
        <v>15.969211407983135</v>
      </c>
      <c r="D62" s="180">
        <v>0.15969211407983136</v>
      </c>
      <c r="E62" s="180">
        <v>0</v>
      </c>
      <c r="F62" s="73">
        <v>0</v>
      </c>
      <c r="G62" s="180">
        <v>0</v>
      </c>
      <c r="H62" s="180">
        <v>0.5</v>
      </c>
      <c r="I62" s="73">
        <v>16.692469823708223</v>
      </c>
      <c r="J62" s="180">
        <v>0.8346234911854111</v>
      </c>
      <c r="K62" s="133">
        <v>0.6</v>
      </c>
      <c r="L62" s="73">
        <v>16.57</v>
      </c>
      <c r="M62" s="166">
        <v>0.9943156052652424</v>
      </c>
    </row>
    <row r="63" spans="1:13" ht="15">
      <c r="A63" s="179" t="s">
        <v>22</v>
      </c>
      <c r="B63" s="180">
        <v>0.5</v>
      </c>
      <c r="C63" s="73">
        <v>15.969211407983135</v>
      </c>
      <c r="D63" s="180">
        <v>0.7984605703991567</v>
      </c>
      <c r="E63" s="180">
        <v>0</v>
      </c>
      <c r="F63" s="73">
        <v>0</v>
      </c>
      <c r="G63" s="180">
        <v>0</v>
      </c>
      <c r="H63" s="180">
        <v>0.2</v>
      </c>
      <c r="I63" s="73">
        <v>16.692469823708223</v>
      </c>
      <c r="J63" s="180">
        <v>0.33384939647416445</v>
      </c>
      <c r="K63" s="133">
        <v>0.7</v>
      </c>
      <c r="L63" s="73">
        <v>16.18</v>
      </c>
      <c r="M63" s="166">
        <v>1.1323099668733212</v>
      </c>
    </row>
    <row r="64" spans="1:13" ht="15">
      <c r="A64" s="179" t="s">
        <v>23</v>
      </c>
      <c r="B64" s="180">
        <v>0</v>
      </c>
      <c r="C64" s="73">
        <v>0</v>
      </c>
      <c r="D64" s="180">
        <v>0</v>
      </c>
      <c r="E64" s="180">
        <v>0</v>
      </c>
      <c r="F64" s="73">
        <v>0</v>
      </c>
      <c r="G64" s="180">
        <v>0</v>
      </c>
      <c r="H64" s="180">
        <v>0</v>
      </c>
      <c r="I64" s="73">
        <v>0</v>
      </c>
      <c r="J64" s="180">
        <v>0</v>
      </c>
      <c r="K64" s="133">
        <v>0</v>
      </c>
      <c r="L64" s="73">
        <v>0</v>
      </c>
      <c r="M64" s="166">
        <v>0</v>
      </c>
    </row>
    <row r="65" spans="1:13" ht="15">
      <c r="A65" s="193" t="s">
        <v>24</v>
      </c>
      <c r="B65" s="188">
        <v>0</v>
      </c>
      <c r="C65" s="74">
        <v>0</v>
      </c>
      <c r="D65" s="188">
        <v>0</v>
      </c>
      <c r="E65" s="161">
        <v>0</v>
      </c>
      <c r="F65" s="74">
        <v>0</v>
      </c>
      <c r="G65" s="188">
        <v>0</v>
      </c>
      <c r="H65" s="188">
        <v>10</v>
      </c>
      <c r="I65" s="74">
        <v>16.692469823708223</v>
      </c>
      <c r="J65" s="188">
        <v>16.692469823708223</v>
      </c>
      <c r="K65" s="161">
        <v>10</v>
      </c>
      <c r="L65" s="74">
        <v>16.69</v>
      </c>
      <c r="M65" s="167">
        <v>16.692469823708223</v>
      </c>
    </row>
    <row r="66" spans="1:13" ht="15.75" thickBot="1">
      <c r="A66" s="192" t="s">
        <v>25</v>
      </c>
      <c r="B66" s="121">
        <f>SUM(B52:B65)</f>
        <v>8.6</v>
      </c>
      <c r="C66" s="71">
        <v>15.974061719597866</v>
      </c>
      <c r="D66" s="121">
        <f>SUM(D52:D65)</f>
        <v>13.733521810865497</v>
      </c>
      <c r="E66" s="121">
        <f>SUM(E52:E65)</f>
        <v>41.1</v>
      </c>
      <c r="F66" s="71">
        <v>5.10578125</v>
      </c>
      <c r="G66" s="121">
        <f>SUM(G52:G65)</f>
        <v>20.984760937500003</v>
      </c>
      <c r="H66" s="121">
        <f>SUM(H52:H65)</f>
        <v>21.7</v>
      </c>
      <c r="I66" s="71">
        <v>16.55827359116023</v>
      </c>
      <c r="J66" s="121">
        <f>SUM(J52:J65)</f>
        <v>36.22265951744684</v>
      </c>
      <c r="K66" s="121">
        <f>SUM(K52:K65)</f>
        <v>71.4</v>
      </c>
      <c r="L66" s="71">
        <v>9.94</v>
      </c>
      <c r="M66" s="121">
        <f>SUM(M52:M65)</f>
        <v>70.94094226581234</v>
      </c>
    </row>
    <row r="67" spans="1:13" ht="15" thickTop="1">
      <c r="A67" s="372" t="s">
        <v>42</v>
      </c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</row>
    <row r="68" spans="1:13" ht="14.25">
      <c r="A68" s="377" t="s">
        <v>38</v>
      </c>
      <c r="B68" s="377"/>
      <c r="C68" s="378"/>
      <c r="D68" s="377"/>
      <c r="E68" s="377"/>
      <c r="F68" s="378"/>
      <c r="G68" s="377"/>
      <c r="H68" s="377"/>
      <c r="I68" s="378"/>
      <c r="J68" s="377"/>
      <c r="K68" s="377"/>
      <c r="L68" s="378"/>
      <c r="M68" s="377"/>
    </row>
    <row r="69" spans="11:13" ht="15" thickBot="1">
      <c r="K69" s="366" t="s">
        <v>29</v>
      </c>
      <c r="L69" s="366"/>
      <c r="M69" s="366"/>
    </row>
    <row r="70" spans="1:17" s="80" customFormat="1" ht="15" thickTop="1">
      <c r="A70" s="379" t="s">
        <v>0</v>
      </c>
      <c r="B70" s="357" t="s">
        <v>26</v>
      </c>
      <c r="C70" s="357"/>
      <c r="D70" s="357"/>
      <c r="E70" s="358" t="s">
        <v>1</v>
      </c>
      <c r="F70" s="358"/>
      <c r="G70" s="358"/>
      <c r="H70" s="359" t="s">
        <v>33</v>
      </c>
      <c r="I70" s="360"/>
      <c r="J70" s="360"/>
      <c r="K70" s="361" t="s">
        <v>34</v>
      </c>
      <c r="L70" s="362"/>
      <c r="M70" s="363"/>
      <c r="N70" s="77"/>
      <c r="O70" s="77"/>
      <c r="P70" s="77"/>
      <c r="Q70" s="77"/>
    </row>
    <row r="71" spans="1:17" s="80" customFormat="1" ht="28.5">
      <c r="A71" s="380"/>
      <c r="B71" s="51" t="s">
        <v>2</v>
      </c>
      <c r="C71" s="52" t="s">
        <v>3</v>
      </c>
      <c r="D71" s="51" t="s">
        <v>4</v>
      </c>
      <c r="E71" s="84" t="s">
        <v>2</v>
      </c>
      <c r="F71" s="85" t="s">
        <v>3</v>
      </c>
      <c r="G71" s="84" t="s">
        <v>4</v>
      </c>
      <c r="H71" s="88" t="s">
        <v>2</v>
      </c>
      <c r="I71" s="89" t="s">
        <v>3</v>
      </c>
      <c r="J71" s="90" t="s">
        <v>4</v>
      </c>
      <c r="K71" s="94" t="s">
        <v>2</v>
      </c>
      <c r="L71" s="95" t="s">
        <v>3</v>
      </c>
      <c r="M71" s="96" t="s">
        <v>4</v>
      </c>
      <c r="N71" s="77"/>
      <c r="O71" s="78"/>
      <c r="P71" s="77"/>
      <c r="Q71" s="77"/>
    </row>
    <row r="72" spans="1:17" s="80" customFormat="1" ht="15">
      <c r="A72" s="172" t="s">
        <v>5</v>
      </c>
      <c r="B72" s="54" t="s">
        <v>6</v>
      </c>
      <c r="C72" s="55" t="s">
        <v>7</v>
      </c>
      <c r="D72" s="54" t="s">
        <v>8</v>
      </c>
      <c r="E72" s="86" t="s">
        <v>9</v>
      </c>
      <c r="F72" s="87" t="s">
        <v>10</v>
      </c>
      <c r="G72" s="86" t="s">
        <v>11</v>
      </c>
      <c r="H72" s="91"/>
      <c r="I72" s="92"/>
      <c r="J72" s="93"/>
      <c r="K72" s="97"/>
      <c r="L72" s="98"/>
      <c r="M72" s="99"/>
      <c r="N72" s="77"/>
      <c r="O72" s="77"/>
      <c r="P72" s="77"/>
      <c r="Q72" s="77"/>
    </row>
    <row r="73" spans="1:13" ht="15">
      <c r="A73" s="190"/>
      <c r="B73" s="213"/>
      <c r="C73" s="214"/>
      <c r="D73" s="215"/>
      <c r="E73" s="215"/>
      <c r="F73" s="214"/>
      <c r="G73" s="216"/>
      <c r="H73" s="216"/>
      <c r="I73" s="214"/>
      <c r="J73" s="217"/>
      <c r="K73" s="216"/>
      <c r="L73" s="214"/>
      <c r="M73" s="218"/>
    </row>
    <row r="74" spans="1:13" ht="15">
      <c r="A74" s="179" t="s">
        <v>12</v>
      </c>
      <c r="B74" s="180">
        <v>10</v>
      </c>
      <c r="C74" s="73">
        <v>10.150826666666665</v>
      </c>
      <c r="D74" s="180">
        <v>10.150826666666665</v>
      </c>
      <c r="E74" s="180">
        <v>5</v>
      </c>
      <c r="F74" s="73">
        <v>13.289386666666669</v>
      </c>
      <c r="G74" s="180">
        <v>6.6446933333333345</v>
      </c>
      <c r="H74" s="180">
        <v>4</v>
      </c>
      <c r="I74" s="73">
        <v>12.816</v>
      </c>
      <c r="J74" s="180">
        <v>5.1264</v>
      </c>
      <c r="K74" s="133">
        <v>19</v>
      </c>
      <c r="L74" s="73">
        <v>11.54</v>
      </c>
      <c r="M74" s="166">
        <v>21.92192</v>
      </c>
    </row>
    <row r="75" spans="1:13" ht="15">
      <c r="A75" s="179" t="s">
        <v>13</v>
      </c>
      <c r="B75" s="180">
        <v>17</v>
      </c>
      <c r="C75" s="73">
        <v>9.147733333333333</v>
      </c>
      <c r="D75" s="180">
        <v>15.551146666666668</v>
      </c>
      <c r="E75" s="180">
        <v>28</v>
      </c>
      <c r="F75" s="73">
        <v>9.3696</v>
      </c>
      <c r="G75" s="180">
        <v>26.234879999999997</v>
      </c>
      <c r="H75" s="180">
        <v>40</v>
      </c>
      <c r="I75" s="73">
        <v>12.816</v>
      </c>
      <c r="J75" s="180">
        <v>51.263999999999996</v>
      </c>
      <c r="K75" s="133">
        <v>85</v>
      </c>
      <c r="L75" s="73">
        <v>10.95</v>
      </c>
      <c r="M75" s="166">
        <v>93.05002666666667</v>
      </c>
    </row>
    <row r="76" spans="1:13" ht="15">
      <c r="A76" s="179" t="s">
        <v>14</v>
      </c>
      <c r="B76" s="180">
        <v>52</v>
      </c>
      <c r="C76" s="73">
        <v>10.150826666666665</v>
      </c>
      <c r="D76" s="180">
        <v>52.78429866666666</v>
      </c>
      <c r="E76" s="180">
        <v>66</v>
      </c>
      <c r="F76" s="73">
        <v>13.289386666666669</v>
      </c>
      <c r="G76" s="180">
        <v>87.70995200000002</v>
      </c>
      <c r="H76" s="180">
        <v>63</v>
      </c>
      <c r="I76" s="73">
        <v>12.816</v>
      </c>
      <c r="J76" s="180">
        <v>80.74080000000001</v>
      </c>
      <c r="K76" s="133">
        <v>181</v>
      </c>
      <c r="L76" s="73">
        <v>12.22</v>
      </c>
      <c r="M76" s="166">
        <v>221.2350506666667</v>
      </c>
    </row>
    <row r="77" spans="1:13" ht="15">
      <c r="A77" s="179" t="s">
        <v>36</v>
      </c>
      <c r="B77" s="180">
        <v>4</v>
      </c>
      <c r="C77" s="73">
        <v>10.150826666666665</v>
      </c>
      <c r="D77" s="180">
        <v>4.060330666666666</v>
      </c>
      <c r="E77" s="180">
        <v>7</v>
      </c>
      <c r="F77" s="73">
        <v>13.289386666666669</v>
      </c>
      <c r="G77" s="180">
        <v>9.302570666666668</v>
      </c>
      <c r="H77" s="184">
        <v>12</v>
      </c>
      <c r="I77" s="73">
        <v>12.816</v>
      </c>
      <c r="J77" s="184">
        <v>15.3792</v>
      </c>
      <c r="K77" s="133">
        <v>23</v>
      </c>
      <c r="L77" s="73">
        <v>12.5</v>
      </c>
      <c r="M77" s="166">
        <v>28.742101333333334</v>
      </c>
    </row>
    <row r="78" spans="1:13" ht="15">
      <c r="A78" s="179" t="s">
        <v>15</v>
      </c>
      <c r="B78" s="180">
        <v>92</v>
      </c>
      <c r="C78" s="73">
        <v>8.543085714285715</v>
      </c>
      <c r="D78" s="180">
        <v>78.59638857142856</v>
      </c>
      <c r="E78" s="180">
        <v>80</v>
      </c>
      <c r="F78" s="73">
        <v>13.289386666666669</v>
      </c>
      <c r="G78" s="180">
        <v>106.31509333333337</v>
      </c>
      <c r="H78" s="184">
        <v>31</v>
      </c>
      <c r="I78" s="73">
        <v>12.816</v>
      </c>
      <c r="J78" s="184">
        <v>39.7296</v>
      </c>
      <c r="K78" s="133">
        <v>203</v>
      </c>
      <c r="L78" s="73">
        <v>11.07</v>
      </c>
      <c r="M78" s="166">
        <v>224.64108190476193</v>
      </c>
    </row>
    <row r="79" spans="1:13" ht="15">
      <c r="A79" s="179" t="s">
        <v>16</v>
      </c>
      <c r="B79" s="180">
        <v>11</v>
      </c>
      <c r="C79" s="73">
        <v>10.150826666666665</v>
      </c>
      <c r="D79" s="180">
        <v>11.165909333333332</v>
      </c>
      <c r="E79" s="180">
        <v>13</v>
      </c>
      <c r="F79" s="73">
        <v>13.289386666666669</v>
      </c>
      <c r="G79" s="180">
        <v>17.27620266666667</v>
      </c>
      <c r="H79" s="184">
        <v>12</v>
      </c>
      <c r="I79" s="73">
        <v>12.816</v>
      </c>
      <c r="J79" s="184">
        <v>15.3792</v>
      </c>
      <c r="K79" s="133">
        <v>36</v>
      </c>
      <c r="L79" s="73">
        <v>12.17</v>
      </c>
      <c r="M79" s="166">
        <v>43.821312000000006</v>
      </c>
    </row>
    <row r="80" spans="1:13" ht="15">
      <c r="A80" s="179" t="s">
        <v>17</v>
      </c>
      <c r="B80" s="180">
        <v>30</v>
      </c>
      <c r="C80" s="73">
        <v>12.748799999999997</v>
      </c>
      <c r="D80" s="180">
        <v>38.246399999999994</v>
      </c>
      <c r="E80" s="180">
        <v>21</v>
      </c>
      <c r="F80" s="73">
        <v>20.224</v>
      </c>
      <c r="G80" s="180">
        <v>42.4704</v>
      </c>
      <c r="H80" s="180">
        <v>20</v>
      </c>
      <c r="I80" s="73">
        <v>12.816</v>
      </c>
      <c r="J80" s="180">
        <v>25.632000000000005</v>
      </c>
      <c r="K80" s="133">
        <v>71</v>
      </c>
      <c r="L80" s="73">
        <v>14.98</v>
      </c>
      <c r="M80" s="166">
        <v>106.3488</v>
      </c>
    </row>
    <row r="81" spans="1:13" ht="15">
      <c r="A81" s="179" t="s">
        <v>18</v>
      </c>
      <c r="B81" s="180">
        <v>3</v>
      </c>
      <c r="C81" s="73">
        <v>10.150826666666665</v>
      </c>
      <c r="D81" s="180">
        <v>3.0452479999999995</v>
      </c>
      <c r="E81" s="180">
        <v>9</v>
      </c>
      <c r="F81" s="73">
        <v>13.289386666666669</v>
      </c>
      <c r="G81" s="180">
        <v>11.960448</v>
      </c>
      <c r="H81" s="180">
        <v>24</v>
      </c>
      <c r="I81" s="73">
        <v>12.816</v>
      </c>
      <c r="J81" s="180">
        <v>30.758399999999998</v>
      </c>
      <c r="K81" s="133">
        <v>36</v>
      </c>
      <c r="L81" s="73">
        <v>12.71</v>
      </c>
      <c r="M81" s="166">
        <v>45.764095999999995</v>
      </c>
    </row>
    <row r="82" spans="1:13" ht="15">
      <c r="A82" s="179" t="s">
        <v>19</v>
      </c>
      <c r="B82" s="180">
        <v>2</v>
      </c>
      <c r="C82" s="73">
        <v>10.150826666666665</v>
      </c>
      <c r="D82" s="180">
        <v>2.030165333333333</v>
      </c>
      <c r="E82" s="180">
        <v>2</v>
      </c>
      <c r="F82" s="73">
        <v>13.289386666666669</v>
      </c>
      <c r="G82" s="180">
        <v>2.657877333333334</v>
      </c>
      <c r="H82" s="133">
        <v>1</v>
      </c>
      <c r="I82" s="73">
        <v>12.816</v>
      </c>
      <c r="J82" s="180">
        <v>1.2816</v>
      </c>
      <c r="K82" s="133">
        <v>5</v>
      </c>
      <c r="L82" s="73">
        <v>11.94</v>
      </c>
      <c r="M82" s="166">
        <v>5.969642666666667</v>
      </c>
    </row>
    <row r="83" spans="1:13" ht="15">
      <c r="A83" s="179" t="s">
        <v>20</v>
      </c>
      <c r="B83" s="180">
        <v>5</v>
      </c>
      <c r="C83" s="73">
        <v>11.791644444444444</v>
      </c>
      <c r="D83" s="180">
        <v>5.895822222222222</v>
      </c>
      <c r="E83" s="180">
        <v>7</v>
      </c>
      <c r="F83" s="73">
        <v>10.564266666666667</v>
      </c>
      <c r="G83" s="180">
        <v>7.394986666666666</v>
      </c>
      <c r="H83" s="180">
        <v>2</v>
      </c>
      <c r="I83" s="73">
        <v>11.968000000000002</v>
      </c>
      <c r="J83" s="180">
        <v>2.3936</v>
      </c>
      <c r="K83" s="133">
        <v>14</v>
      </c>
      <c r="L83" s="73">
        <v>11.2</v>
      </c>
      <c r="M83" s="166">
        <v>15.684408888888889</v>
      </c>
    </row>
    <row r="84" spans="1:13" ht="15">
      <c r="A84" s="179" t="s">
        <v>21</v>
      </c>
      <c r="B84" s="180">
        <v>2.2</v>
      </c>
      <c r="C84" s="73">
        <v>10.150826666666665</v>
      </c>
      <c r="D84" s="180">
        <v>2.233181866666666</v>
      </c>
      <c r="E84" s="180">
        <v>2.6</v>
      </c>
      <c r="F84" s="73">
        <v>13.289386666666669</v>
      </c>
      <c r="G84" s="180">
        <v>3.455240533333334</v>
      </c>
      <c r="H84" s="180">
        <v>3.2</v>
      </c>
      <c r="I84" s="73">
        <v>12.816</v>
      </c>
      <c r="J84" s="180">
        <v>4.101120000000001</v>
      </c>
      <c r="K84" s="133">
        <v>8</v>
      </c>
      <c r="L84" s="73">
        <v>12.24</v>
      </c>
      <c r="M84" s="166">
        <v>9.789542400000002</v>
      </c>
    </row>
    <row r="85" spans="1:13" ht="15">
      <c r="A85" s="179" t="s">
        <v>22</v>
      </c>
      <c r="B85" s="180">
        <v>10.7</v>
      </c>
      <c r="C85" s="73">
        <v>10.150826666666665</v>
      </c>
      <c r="D85" s="180">
        <v>10.861384533333334</v>
      </c>
      <c r="E85" s="180">
        <v>14.4</v>
      </c>
      <c r="F85" s="73">
        <v>14.779733333333334</v>
      </c>
      <c r="G85" s="180">
        <v>21.282816000000004</v>
      </c>
      <c r="H85" s="180">
        <v>22.3</v>
      </c>
      <c r="I85" s="73">
        <v>15.36</v>
      </c>
      <c r="J85" s="180">
        <v>34.25279999999999</v>
      </c>
      <c r="K85" s="133">
        <v>47.39999999999999</v>
      </c>
      <c r="L85" s="73">
        <v>14.01</v>
      </c>
      <c r="M85" s="166">
        <v>66.39700053333334</v>
      </c>
    </row>
    <row r="86" spans="1:13" ht="15">
      <c r="A86" s="179" t="s">
        <v>23</v>
      </c>
      <c r="B86" s="180">
        <v>0</v>
      </c>
      <c r="C86" s="73">
        <v>0</v>
      </c>
      <c r="D86" s="180">
        <v>0</v>
      </c>
      <c r="E86" s="180">
        <v>0</v>
      </c>
      <c r="F86" s="73">
        <v>0</v>
      </c>
      <c r="G86" s="180">
        <v>0</v>
      </c>
      <c r="H86" s="180">
        <v>0</v>
      </c>
      <c r="I86" s="73">
        <v>0</v>
      </c>
      <c r="J86" s="180">
        <v>0</v>
      </c>
      <c r="K86" s="133">
        <v>0</v>
      </c>
      <c r="L86" s="73">
        <v>0</v>
      </c>
      <c r="M86" s="166">
        <v>0</v>
      </c>
    </row>
    <row r="87" spans="1:13" ht="15">
      <c r="A87" s="185" t="s">
        <v>24</v>
      </c>
      <c r="B87" s="188">
        <v>0</v>
      </c>
      <c r="C87" s="74">
        <v>0</v>
      </c>
      <c r="D87" s="186">
        <v>0</v>
      </c>
      <c r="E87" s="188">
        <v>2</v>
      </c>
      <c r="F87" s="74">
        <v>11.509333333333332</v>
      </c>
      <c r="G87" s="186">
        <v>2.3018666666666663</v>
      </c>
      <c r="H87" s="188">
        <v>0</v>
      </c>
      <c r="I87" s="74">
        <v>0</v>
      </c>
      <c r="J87" s="186">
        <v>0</v>
      </c>
      <c r="K87" s="161">
        <v>2</v>
      </c>
      <c r="L87" s="74">
        <v>11.51</v>
      </c>
      <c r="M87" s="167">
        <v>2.3018666666666663</v>
      </c>
    </row>
    <row r="88" spans="1:13" ht="15.75" thickBot="1">
      <c r="A88" s="189" t="s">
        <v>25</v>
      </c>
      <c r="B88" s="121">
        <f>SUM(B74:B87)</f>
        <v>238.89999999999998</v>
      </c>
      <c r="C88" s="71">
        <f>D88/B88*10</f>
        <v>9.82089169221365</v>
      </c>
      <c r="D88" s="134">
        <f>SUM(D74:D87)</f>
        <v>234.6211025269841</v>
      </c>
      <c r="E88" s="121">
        <f>SUM(E74:E87)</f>
        <v>257</v>
      </c>
      <c r="F88" s="71">
        <f>G88/E88*10</f>
        <v>13.424397945525293</v>
      </c>
      <c r="G88" s="134">
        <f>SUM(G74:G87)</f>
        <v>345.00702720000004</v>
      </c>
      <c r="H88" s="121">
        <f>SUM(H74:H87)</f>
        <v>234.5</v>
      </c>
      <c r="I88" s="71">
        <f>J88/H88*10</f>
        <v>13.05069168443497</v>
      </c>
      <c r="J88" s="134">
        <f>SUM(J74:J87)</f>
        <v>306.03872</v>
      </c>
      <c r="K88" s="121">
        <f>SUM(K74:K87)</f>
        <v>730.4</v>
      </c>
      <c r="L88" s="71">
        <f>M88/K88*10</f>
        <v>12.125778336897374</v>
      </c>
      <c r="M88" s="224">
        <f>SUM(M74:M87)</f>
        <v>885.6668497269842</v>
      </c>
    </row>
    <row r="89" spans="1:13" ht="15" thickTop="1">
      <c r="A89" s="372" t="s">
        <v>42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</row>
    <row r="90" spans="1:13" ht="14.25">
      <c r="A90" s="377" t="s">
        <v>38</v>
      </c>
      <c r="B90" s="377"/>
      <c r="C90" s="378"/>
      <c r="D90" s="377"/>
      <c r="E90" s="377"/>
      <c r="F90" s="378"/>
      <c r="G90" s="377"/>
      <c r="H90" s="377"/>
      <c r="I90" s="378"/>
      <c r="J90" s="377"/>
      <c r="K90" s="377"/>
      <c r="L90" s="378"/>
      <c r="M90" s="377"/>
    </row>
    <row r="91" spans="11:13" ht="15" thickBot="1">
      <c r="K91" s="366" t="s">
        <v>30</v>
      </c>
      <c r="L91" s="366"/>
      <c r="M91" s="366"/>
    </row>
    <row r="92" spans="1:13" ht="15" thickTop="1">
      <c r="A92" s="379" t="s">
        <v>0</v>
      </c>
      <c r="B92" s="357" t="s">
        <v>26</v>
      </c>
      <c r="C92" s="357"/>
      <c r="D92" s="357"/>
      <c r="E92" s="358" t="s">
        <v>1</v>
      </c>
      <c r="F92" s="358"/>
      <c r="G92" s="358"/>
      <c r="H92" s="359" t="s">
        <v>33</v>
      </c>
      <c r="I92" s="360"/>
      <c r="J92" s="360"/>
      <c r="K92" s="361" t="s">
        <v>34</v>
      </c>
      <c r="L92" s="362"/>
      <c r="M92" s="363"/>
    </row>
    <row r="93" spans="1:18" ht="28.5">
      <c r="A93" s="380"/>
      <c r="B93" s="51" t="s">
        <v>2</v>
      </c>
      <c r="C93" s="52" t="s">
        <v>3</v>
      </c>
      <c r="D93" s="51" t="s">
        <v>4</v>
      </c>
      <c r="E93" s="84" t="s">
        <v>2</v>
      </c>
      <c r="F93" s="85" t="s">
        <v>3</v>
      </c>
      <c r="G93" s="84" t="s">
        <v>4</v>
      </c>
      <c r="H93" s="88" t="s">
        <v>2</v>
      </c>
      <c r="I93" s="89" t="s">
        <v>3</v>
      </c>
      <c r="J93" s="90" t="s">
        <v>4</v>
      </c>
      <c r="K93" s="94" t="s">
        <v>2</v>
      </c>
      <c r="L93" s="95" t="s">
        <v>3</v>
      </c>
      <c r="M93" s="96" t="s">
        <v>4</v>
      </c>
      <c r="O93" s="219"/>
      <c r="R93" s="220"/>
    </row>
    <row r="94" spans="1:13" ht="15">
      <c r="A94" s="172" t="s">
        <v>5</v>
      </c>
      <c r="B94" s="54" t="s">
        <v>6</v>
      </c>
      <c r="C94" s="55" t="s">
        <v>7</v>
      </c>
      <c r="D94" s="54" t="s">
        <v>8</v>
      </c>
      <c r="E94" s="86" t="s">
        <v>9</v>
      </c>
      <c r="F94" s="87" t="s">
        <v>10</v>
      </c>
      <c r="G94" s="86" t="s">
        <v>11</v>
      </c>
      <c r="H94" s="91"/>
      <c r="I94" s="92"/>
      <c r="J94" s="93"/>
      <c r="K94" s="97"/>
      <c r="L94" s="98"/>
      <c r="M94" s="99"/>
    </row>
    <row r="95" spans="1:13" ht="15">
      <c r="A95" s="207"/>
      <c r="B95" s="208"/>
      <c r="C95" s="209"/>
      <c r="D95" s="210"/>
      <c r="E95" s="210"/>
      <c r="F95" s="209"/>
      <c r="G95" s="210"/>
      <c r="H95" s="210"/>
      <c r="I95" s="209"/>
      <c r="J95" s="211"/>
      <c r="K95" s="210"/>
      <c r="L95" s="209"/>
      <c r="M95" s="212"/>
    </row>
    <row r="96" spans="1:13" ht="15">
      <c r="A96" s="179" t="s">
        <v>12</v>
      </c>
      <c r="B96" s="180">
        <v>339.2</v>
      </c>
      <c r="C96" s="73">
        <v>13.77063679245283</v>
      </c>
      <c r="D96" s="180">
        <v>467.1</v>
      </c>
      <c r="E96" s="180">
        <v>286.6</v>
      </c>
      <c r="F96" s="73">
        <v>10.669923237962315</v>
      </c>
      <c r="G96" s="180">
        <v>305.8</v>
      </c>
      <c r="H96" s="180">
        <v>1</v>
      </c>
      <c r="I96" s="73">
        <v>24</v>
      </c>
      <c r="J96" s="181">
        <v>2.4</v>
      </c>
      <c r="K96" s="73">
        <v>626.8</v>
      </c>
      <c r="L96" s="73">
        <v>12.36917677089981</v>
      </c>
      <c r="M96" s="166">
        <v>775.3000000000001</v>
      </c>
    </row>
    <row r="97" spans="1:13" ht="15">
      <c r="A97" s="179" t="s">
        <v>13</v>
      </c>
      <c r="B97" s="180">
        <v>0</v>
      </c>
      <c r="C97" s="73">
        <v>0</v>
      </c>
      <c r="D97" s="180">
        <v>0</v>
      </c>
      <c r="E97" s="180">
        <v>9</v>
      </c>
      <c r="F97" s="73">
        <v>5</v>
      </c>
      <c r="G97" s="180">
        <v>4.5</v>
      </c>
      <c r="H97" s="180">
        <v>2</v>
      </c>
      <c r="I97" s="73">
        <v>5</v>
      </c>
      <c r="J97" s="180">
        <v>1</v>
      </c>
      <c r="K97" s="133">
        <v>11</v>
      </c>
      <c r="L97" s="73">
        <v>5</v>
      </c>
      <c r="M97" s="166">
        <v>5.5</v>
      </c>
    </row>
    <row r="98" spans="1:13" ht="15">
      <c r="A98" s="179" t="s">
        <v>14</v>
      </c>
      <c r="B98" s="180">
        <v>0</v>
      </c>
      <c r="C98" s="73">
        <v>0</v>
      </c>
      <c r="D98" s="180">
        <v>0</v>
      </c>
      <c r="E98" s="180">
        <v>0</v>
      </c>
      <c r="F98" s="73">
        <v>0</v>
      </c>
      <c r="G98" s="180">
        <v>0</v>
      </c>
      <c r="H98" s="180">
        <v>0</v>
      </c>
      <c r="I98" s="73">
        <v>0</v>
      </c>
      <c r="J98" s="180">
        <v>0</v>
      </c>
      <c r="K98" s="133">
        <v>0</v>
      </c>
      <c r="L98" s="73">
        <v>0</v>
      </c>
      <c r="M98" s="166">
        <v>0</v>
      </c>
    </row>
    <row r="99" spans="1:13" ht="15">
      <c r="A99" s="179" t="s">
        <v>36</v>
      </c>
      <c r="B99" s="180">
        <v>0</v>
      </c>
      <c r="C99" s="73">
        <v>0</v>
      </c>
      <c r="D99" s="180">
        <v>0</v>
      </c>
      <c r="E99" s="180">
        <v>5</v>
      </c>
      <c r="F99" s="73">
        <v>6</v>
      </c>
      <c r="G99" s="180">
        <v>3</v>
      </c>
      <c r="H99" s="180">
        <v>0</v>
      </c>
      <c r="I99" s="73">
        <v>0</v>
      </c>
      <c r="J99" s="180">
        <v>0</v>
      </c>
      <c r="K99" s="133">
        <v>5</v>
      </c>
      <c r="L99" s="73">
        <v>6</v>
      </c>
      <c r="M99" s="166">
        <v>3</v>
      </c>
    </row>
    <row r="100" spans="1:13" ht="15">
      <c r="A100" s="179" t="s">
        <v>15</v>
      </c>
      <c r="B100" s="180">
        <v>0</v>
      </c>
      <c r="C100" s="73">
        <v>0</v>
      </c>
      <c r="D100" s="180">
        <v>0</v>
      </c>
      <c r="E100" s="180">
        <v>3</v>
      </c>
      <c r="F100" s="73">
        <v>10</v>
      </c>
      <c r="G100" s="180">
        <v>3</v>
      </c>
      <c r="H100" s="180">
        <v>2</v>
      </c>
      <c r="I100" s="73">
        <v>10</v>
      </c>
      <c r="J100" s="180">
        <v>2</v>
      </c>
      <c r="K100" s="133">
        <v>5</v>
      </c>
      <c r="L100" s="73">
        <v>10</v>
      </c>
      <c r="M100" s="166">
        <v>5</v>
      </c>
    </row>
    <row r="101" spans="1:13" ht="15">
      <c r="A101" s="179" t="s">
        <v>16</v>
      </c>
      <c r="B101" s="180">
        <v>0</v>
      </c>
      <c r="C101" s="73">
        <v>0</v>
      </c>
      <c r="D101" s="180">
        <v>0</v>
      </c>
      <c r="E101" s="180">
        <v>0</v>
      </c>
      <c r="F101" s="73">
        <v>0</v>
      </c>
      <c r="G101" s="180">
        <v>0</v>
      </c>
      <c r="H101" s="180">
        <v>0</v>
      </c>
      <c r="I101" s="73">
        <v>0</v>
      </c>
      <c r="J101" s="180">
        <v>0</v>
      </c>
      <c r="K101" s="133">
        <v>0</v>
      </c>
      <c r="L101" s="73">
        <v>0</v>
      </c>
      <c r="M101" s="166">
        <v>0</v>
      </c>
    </row>
    <row r="102" spans="1:13" ht="15">
      <c r="A102" s="179" t="s">
        <v>17</v>
      </c>
      <c r="B102" s="180">
        <v>5</v>
      </c>
      <c r="C102" s="73">
        <v>4</v>
      </c>
      <c r="D102" s="180">
        <v>2</v>
      </c>
      <c r="E102" s="180">
        <v>1</v>
      </c>
      <c r="F102" s="73">
        <v>12</v>
      </c>
      <c r="G102" s="180">
        <v>1.2</v>
      </c>
      <c r="H102" s="180">
        <v>0</v>
      </c>
      <c r="I102" s="73">
        <v>0</v>
      </c>
      <c r="J102" s="180">
        <v>0</v>
      </c>
      <c r="K102" s="133">
        <v>6</v>
      </c>
      <c r="L102" s="73">
        <v>5.333333333333333</v>
      </c>
      <c r="M102" s="166">
        <v>3.2</v>
      </c>
    </row>
    <row r="103" spans="1:13" ht="15">
      <c r="A103" s="179" t="s">
        <v>18</v>
      </c>
      <c r="B103" s="180">
        <v>0</v>
      </c>
      <c r="C103" s="73">
        <v>0</v>
      </c>
      <c r="D103" s="180">
        <v>0</v>
      </c>
      <c r="E103" s="180">
        <v>0</v>
      </c>
      <c r="F103" s="73">
        <v>0</v>
      </c>
      <c r="G103" s="180">
        <v>0</v>
      </c>
      <c r="H103" s="180">
        <v>0</v>
      </c>
      <c r="I103" s="73">
        <v>0</v>
      </c>
      <c r="J103" s="180">
        <v>0</v>
      </c>
      <c r="K103" s="133">
        <v>0</v>
      </c>
      <c r="L103" s="73">
        <v>0</v>
      </c>
      <c r="M103" s="166">
        <v>0</v>
      </c>
    </row>
    <row r="104" spans="1:13" ht="15">
      <c r="A104" s="179" t="s">
        <v>19</v>
      </c>
      <c r="B104" s="180">
        <v>0</v>
      </c>
      <c r="C104" s="73">
        <v>0</v>
      </c>
      <c r="D104" s="180">
        <v>0</v>
      </c>
      <c r="E104" s="180">
        <v>1</v>
      </c>
      <c r="F104" s="73">
        <v>10</v>
      </c>
      <c r="G104" s="180">
        <v>1</v>
      </c>
      <c r="H104" s="180">
        <v>0</v>
      </c>
      <c r="I104" s="73">
        <v>0</v>
      </c>
      <c r="J104" s="180">
        <v>0</v>
      </c>
      <c r="K104" s="133">
        <v>1</v>
      </c>
      <c r="L104" s="73">
        <v>10</v>
      </c>
      <c r="M104" s="166">
        <v>1</v>
      </c>
    </row>
    <row r="105" spans="1:13" ht="15">
      <c r="A105" s="179" t="s">
        <v>20</v>
      </c>
      <c r="B105" s="180">
        <v>0</v>
      </c>
      <c r="C105" s="73">
        <v>0</v>
      </c>
      <c r="D105" s="180">
        <v>0</v>
      </c>
      <c r="E105" s="180">
        <v>0</v>
      </c>
      <c r="F105" s="73">
        <v>0</v>
      </c>
      <c r="G105" s="180">
        <v>0</v>
      </c>
      <c r="H105" s="180">
        <v>0</v>
      </c>
      <c r="I105" s="73">
        <v>0</v>
      </c>
      <c r="J105" s="180">
        <v>0</v>
      </c>
      <c r="K105" s="133">
        <v>0</v>
      </c>
      <c r="L105" s="73">
        <v>0</v>
      </c>
      <c r="M105" s="166">
        <v>0</v>
      </c>
    </row>
    <row r="106" spans="1:13" ht="15">
      <c r="A106" s="179" t="s">
        <v>21</v>
      </c>
      <c r="B106" s="180">
        <v>0</v>
      </c>
      <c r="C106" s="73">
        <v>0</v>
      </c>
      <c r="D106" s="180">
        <v>0</v>
      </c>
      <c r="E106" s="180">
        <v>0</v>
      </c>
      <c r="F106" s="73">
        <v>0</v>
      </c>
      <c r="G106" s="180">
        <v>0</v>
      </c>
      <c r="H106" s="180">
        <v>0</v>
      </c>
      <c r="I106" s="73">
        <v>0</v>
      </c>
      <c r="J106" s="180">
        <v>0</v>
      </c>
      <c r="K106" s="133">
        <v>0</v>
      </c>
      <c r="L106" s="73">
        <v>0</v>
      </c>
      <c r="M106" s="166">
        <v>0</v>
      </c>
    </row>
    <row r="107" spans="1:13" ht="15">
      <c r="A107" s="179" t="s">
        <v>22</v>
      </c>
      <c r="B107" s="180">
        <v>0</v>
      </c>
      <c r="C107" s="73">
        <v>0</v>
      </c>
      <c r="D107" s="180">
        <v>0</v>
      </c>
      <c r="E107" s="180">
        <v>1</v>
      </c>
      <c r="F107" s="73">
        <v>7</v>
      </c>
      <c r="G107" s="180">
        <v>0.7</v>
      </c>
      <c r="H107" s="180">
        <v>2.2</v>
      </c>
      <c r="I107" s="73">
        <v>6.8181818181818175</v>
      </c>
      <c r="J107" s="180">
        <v>1.5</v>
      </c>
      <c r="K107" s="133">
        <v>3.2</v>
      </c>
      <c r="L107" s="73">
        <v>6.875</v>
      </c>
      <c r="M107" s="166">
        <v>2.2</v>
      </c>
    </row>
    <row r="108" spans="1:13" ht="15">
      <c r="A108" s="179" t="s">
        <v>23</v>
      </c>
      <c r="B108" s="180">
        <v>0</v>
      </c>
      <c r="C108" s="73">
        <v>0</v>
      </c>
      <c r="D108" s="180">
        <v>0</v>
      </c>
      <c r="E108" s="180">
        <v>0</v>
      </c>
      <c r="F108" s="73">
        <v>0</v>
      </c>
      <c r="G108" s="180">
        <v>0</v>
      </c>
      <c r="H108" s="180">
        <v>0</v>
      </c>
      <c r="I108" s="73">
        <v>0</v>
      </c>
      <c r="J108" s="180">
        <v>0</v>
      </c>
      <c r="K108" s="133">
        <v>0</v>
      </c>
      <c r="L108" s="73">
        <v>0</v>
      </c>
      <c r="M108" s="166">
        <v>0</v>
      </c>
    </row>
    <row r="109" spans="1:13" ht="15">
      <c r="A109" s="193" t="s">
        <v>24</v>
      </c>
      <c r="B109" s="188">
        <v>0</v>
      </c>
      <c r="C109" s="74">
        <v>0</v>
      </c>
      <c r="D109" s="188">
        <v>0</v>
      </c>
      <c r="E109" s="188">
        <v>0</v>
      </c>
      <c r="F109" s="74">
        <v>0</v>
      </c>
      <c r="G109" s="188">
        <v>0</v>
      </c>
      <c r="H109" s="188">
        <v>0</v>
      </c>
      <c r="I109" s="74">
        <v>0</v>
      </c>
      <c r="J109" s="188">
        <v>0</v>
      </c>
      <c r="K109" s="161">
        <v>0</v>
      </c>
      <c r="L109" s="74">
        <v>0</v>
      </c>
      <c r="M109" s="167">
        <v>0</v>
      </c>
    </row>
    <row r="110" spans="1:13" ht="15.75" thickBot="1">
      <c r="A110" s="192" t="s">
        <v>25</v>
      </c>
      <c r="B110" s="121">
        <f>SUM(B96:B109)</f>
        <v>344.2</v>
      </c>
      <c r="C110" s="71">
        <v>13.62870424171993</v>
      </c>
      <c r="D110" s="121">
        <f>SUM(D96:D109)</f>
        <v>469.1</v>
      </c>
      <c r="E110" s="121">
        <f>SUM(E96:E109)</f>
        <v>306.6</v>
      </c>
      <c r="F110" s="71">
        <v>10.410958904109588</v>
      </c>
      <c r="G110" s="121">
        <f>SUM(G96:G109)</f>
        <v>319.2</v>
      </c>
      <c r="H110" s="121">
        <f>SUM(H96:H109)</f>
        <v>7.2</v>
      </c>
      <c r="I110" s="71">
        <v>9.583333333333334</v>
      </c>
      <c r="J110" s="121">
        <f>SUM(J96:J109)</f>
        <v>6.9</v>
      </c>
      <c r="K110" s="121">
        <f>SUM(K96:K109)</f>
        <v>658</v>
      </c>
      <c r="L110" s="71">
        <v>12.085106382978722</v>
      </c>
      <c r="M110" s="121">
        <f>SUM(M96:M109)</f>
        <v>795.2000000000002</v>
      </c>
    </row>
    <row r="111" spans="1:13" ht="15" thickTop="1">
      <c r="A111" s="372" t="s">
        <v>42</v>
      </c>
      <c r="B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</row>
    <row r="112" spans="1:13" ht="14.25">
      <c r="A112" s="377" t="s">
        <v>38</v>
      </c>
      <c r="B112" s="377"/>
      <c r="C112" s="378"/>
      <c r="D112" s="377"/>
      <c r="E112" s="377"/>
      <c r="F112" s="378"/>
      <c r="G112" s="377"/>
      <c r="H112" s="377"/>
      <c r="I112" s="378"/>
      <c r="J112" s="377"/>
      <c r="K112" s="377"/>
      <c r="L112" s="378"/>
      <c r="M112" s="377"/>
    </row>
    <row r="113" spans="11:13" ht="15" thickBot="1">
      <c r="K113" s="366" t="s">
        <v>31</v>
      </c>
      <c r="L113" s="366"/>
      <c r="M113" s="366"/>
    </row>
    <row r="114" spans="1:13" ht="15" thickTop="1">
      <c r="A114" s="379" t="s">
        <v>0</v>
      </c>
      <c r="B114" s="357" t="s">
        <v>26</v>
      </c>
      <c r="C114" s="357"/>
      <c r="D114" s="357"/>
      <c r="E114" s="358" t="s">
        <v>1</v>
      </c>
      <c r="F114" s="358"/>
      <c r="G114" s="358"/>
      <c r="H114" s="359" t="s">
        <v>33</v>
      </c>
      <c r="I114" s="360"/>
      <c r="J114" s="360"/>
      <c r="K114" s="361" t="s">
        <v>34</v>
      </c>
      <c r="L114" s="362"/>
      <c r="M114" s="363"/>
    </row>
    <row r="115" spans="1:18" ht="28.5">
      <c r="A115" s="380"/>
      <c r="B115" s="51" t="s">
        <v>2</v>
      </c>
      <c r="C115" s="52" t="s">
        <v>3</v>
      </c>
      <c r="D115" s="51" t="s">
        <v>4</v>
      </c>
      <c r="E115" s="84" t="s">
        <v>2</v>
      </c>
      <c r="F115" s="85" t="s">
        <v>3</v>
      </c>
      <c r="G115" s="84" t="s">
        <v>4</v>
      </c>
      <c r="H115" s="88" t="s">
        <v>2</v>
      </c>
      <c r="I115" s="89" t="s">
        <v>3</v>
      </c>
      <c r="J115" s="90" t="s">
        <v>4</v>
      </c>
      <c r="K115" s="94" t="s">
        <v>2</v>
      </c>
      <c r="L115" s="95" t="s">
        <v>3</v>
      </c>
      <c r="M115" s="96" t="s">
        <v>4</v>
      </c>
      <c r="O115" s="219"/>
      <c r="R115" s="220"/>
    </row>
    <row r="116" spans="1:13" ht="15">
      <c r="A116" s="172" t="s">
        <v>5</v>
      </c>
      <c r="B116" s="54" t="s">
        <v>6</v>
      </c>
      <c r="C116" s="55" t="s">
        <v>7</v>
      </c>
      <c r="D116" s="54" t="s">
        <v>8</v>
      </c>
      <c r="E116" s="86" t="s">
        <v>9</v>
      </c>
      <c r="F116" s="87" t="s">
        <v>10</v>
      </c>
      <c r="G116" s="86" t="s">
        <v>11</v>
      </c>
      <c r="H116" s="91"/>
      <c r="I116" s="92"/>
      <c r="J116" s="93"/>
      <c r="K116" s="97"/>
      <c r="L116" s="98"/>
      <c r="M116" s="99"/>
    </row>
    <row r="117" spans="1:13" ht="15">
      <c r="A117" s="173"/>
      <c r="B117" s="174"/>
      <c r="C117" s="175"/>
      <c r="D117" s="176"/>
      <c r="E117" s="176"/>
      <c r="F117" s="175"/>
      <c r="G117" s="176"/>
      <c r="H117" s="176"/>
      <c r="I117" s="175"/>
      <c r="J117" s="177"/>
      <c r="K117" s="176"/>
      <c r="L117" s="175"/>
      <c r="M117" s="195"/>
    </row>
    <row r="118" spans="1:13" ht="15">
      <c r="A118" s="179" t="s">
        <v>12</v>
      </c>
      <c r="B118" s="180">
        <v>84.5</v>
      </c>
      <c r="C118" s="73">
        <v>293.48341269841274</v>
      </c>
      <c r="D118" s="180">
        <v>2479.934837301588</v>
      </c>
      <c r="E118" s="180">
        <v>90.19999999999999</v>
      </c>
      <c r="F118" s="73">
        <v>249.24036630036628</v>
      </c>
      <c r="G118" s="180">
        <v>2248.148104029304</v>
      </c>
      <c r="H118" s="180">
        <v>82.69999999999999</v>
      </c>
      <c r="I118" s="73">
        <v>210.51428571428573</v>
      </c>
      <c r="J118" s="180">
        <v>1740.9531428571431</v>
      </c>
      <c r="K118" s="133">
        <v>257.40000000000003</v>
      </c>
      <c r="L118" s="226">
        <v>251.32</v>
      </c>
      <c r="M118" s="166">
        <v>6469.036084188034</v>
      </c>
    </row>
    <row r="119" spans="1:13" ht="15">
      <c r="A119" s="179" t="s">
        <v>13</v>
      </c>
      <c r="B119" s="180">
        <v>75</v>
      </c>
      <c r="C119" s="73">
        <v>293.48341269841274</v>
      </c>
      <c r="D119" s="180">
        <v>2201.1255952380957</v>
      </c>
      <c r="E119" s="180">
        <v>107</v>
      </c>
      <c r="F119" s="73">
        <v>124.8</v>
      </c>
      <c r="G119" s="180">
        <v>1335.3600000000001</v>
      </c>
      <c r="H119" s="133">
        <v>121</v>
      </c>
      <c r="I119" s="73">
        <v>140.98666666666668</v>
      </c>
      <c r="J119" s="133">
        <v>1705.9386666666664</v>
      </c>
      <c r="K119" s="133">
        <v>303</v>
      </c>
      <c r="L119" s="226">
        <v>173.02</v>
      </c>
      <c r="M119" s="166">
        <v>5242.424261904762</v>
      </c>
    </row>
    <row r="120" spans="1:13" ht="15">
      <c r="A120" s="179" t="s">
        <v>14</v>
      </c>
      <c r="B120" s="180">
        <v>649</v>
      </c>
      <c r="C120" s="73">
        <v>330.01599999999996</v>
      </c>
      <c r="D120" s="180">
        <v>21418.038399999998</v>
      </c>
      <c r="E120" s="180">
        <v>509</v>
      </c>
      <c r="F120" s="73">
        <v>249.24036630036628</v>
      </c>
      <c r="G120" s="180">
        <v>12686.334644688644</v>
      </c>
      <c r="H120" s="180">
        <v>1061</v>
      </c>
      <c r="I120" s="73">
        <v>259.6053333333333</v>
      </c>
      <c r="J120" s="180">
        <v>27544.125866666665</v>
      </c>
      <c r="K120" s="133">
        <v>2219</v>
      </c>
      <c r="L120" s="226">
        <v>277.82</v>
      </c>
      <c r="M120" s="166">
        <v>61648.4989113553</v>
      </c>
    </row>
    <row r="121" spans="1:13" ht="15">
      <c r="A121" s="179" t="s">
        <v>36</v>
      </c>
      <c r="B121" s="180">
        <v>80</v>
      </c>
      <c r="C121" s="73">
        <v>198.42666666666665</v>
      </c>
      <c r="D121" s="180">
        <v>1587.4133333333332</v>
      </c>
      <c r="E121" s="180">
        <v>115</v>
      </c>
      <c r="F121" s="73">
        <v>171.22222222222226</v>
      </c>
      <c r="G121" s="180">
        <v>1969.0555555555559</v>
      </c>
      <c r="H121" s="184">
        <v>113</v>
      </c>
      <c r="I121" s="73">
        <v>164.25882352941176</v>
      </c>
      <c r="J121" s="184">
        <v>1856.1247058823526</v>
      </c>
      <c r="K121" s="133">
        <v>308</v>
      </c>
      <c r="L121" s="226">
        <v>175.73</v>
      </c>
      <c r="M121" s="166">
        <v>5412.593594771241</v>
      </c>
    </row>
    <row r="122" spans="1:13" ht="15">
      <c r="A122" s="179" t="s">
        <v>15</v>
      </c>
      <c r="B122" s="180">
        <v>258</v>
      </c>
      <c r="C122" s="73">
        <v>436.59999999999997</v>
      </c>
      <c r="D122" s="180">
        <v>11264.279999999999</v>
      </c>
      <c r="E122" s="180">
        <v>233</v>
      </c>
      <c r="F122" s="73">
        <v>309.68</v>
      </c>
      <c r="G122" s="180">
        <v>7215.544000000001</v>
      </c>
      <c r="H122" s="184">
        <v>149</v>
      </c>
      <c r="I122" s="73">
        <v>262.56</v>
      </c>
      <c r="J122" s="184">
        <v>3912.1440000000002</v>
      </c>
      <c r="K122" s="133">
        <v>640</v>
      </c>
      <c r="L122" s="226">
        <v>349.87</v>
      </c>
      <c r="M122" s="166">
        <v>22391.968</v>
      </c>
    </row>
    <row r="123" spans="1:13" ht="15">
      <c r="A123" s="179" t="s">
        <v>16</v>
      </c>
      <c r="B123" s="180">
        <v>296</v>
      </c>
      <c r="C123" s="73">
        <v>323.0330434782608</v>
      </c>
      <c r="D123" s="180">
        <v>9561.77808695652</v>
      </c>
      <c r="E123" s="180">
        <v>227</v>
      </c>
      <c r="F123" s="73">
        <v>395.52</v>
      </c>
      <c r="G123" s="180">
        <v>8978.303999999998</v>
      </c>
      <c r="H123" s="184">
        <v>327</v>
      </c>
      <c r="I123" s="73">
        <v>465.47764705882344</v>
      </c>
      <c r="J123" s="184">
        <v>15221.119058823526</v>
      </c>
      <c r="K123" s="133">
        <v>850</v>
      </c>
      <c r="L123" s="226">
        <v>397.19</v>
      </c>
      <c r="M123" s="166">
        <v>33761.20114578004</v>
      </c>
    </row>
    <row r="124" spans="1:13" ht="15">
      <c r="A124" s="179" t="s">
        <v>17</v>
      </c>
      <c r="B124" s="180">
        <v>183</v>
      </c>
      <c r="C124" s="73">
        <v>338.43692307692305</v>
      </c>
      <c r="D124" s="180">
        <v>6193.395692307691</v>
      </c>
      <c r="E124" s="180">
        <v>213</v>
      </c>
      <c r="F124" s="73">
        <v>249.24036630036628</v>
      </c>
      <c r="G124" s="180">
        <v>5308.819802197802</v>
      </c>
      <c r="H124" s="184">
        <v>238</v>
      </c>
      <c r="I124" s="73">
        <v>231.37967914438514</v>
      </c>
      <c r="J124" s="184">
        <v>5506.836363636366</v>
      </c>
      <c r="K124" s="133">
        <v>634</v>
      </c>
      <c r="L124" s="226">
        <v>268.28</v>
      </c>
      <c r="M124" s="166">
        <v>17009.05185814186</v>
      </c>
    </row>
    <row r="125" spans="1:13" ht="15">
      <c r="A125" s="179" t="s">
        <v>18</v>
      </c>
      <c r="B125" s="180">
        <v>157</v>
      </c>
      <c r="C125" s="73">
        <v>293.48341269841274</v>
      </c>
      <c r="D125" s="180">
        <v>4607.68957936508</v>
      </c>
      <c r="E125" s="180">
        <v>138</v>
      </c>
      <c r="F125" s="73">
        <v>249.24036630036628</v>
      </c>
      <c r="G125" s="180">
        <v>3439.517054945055</v>
      </c>
      <c r="H125" s="184">
        <v>140</v>
      </c>
      <c r="I125" s="73">
        <v>211.0052173913043</v>
      </c>
      <c r="J125" s="184">
        <v>2954.073043478261</v>
      </c>
      <c r="K125" s="133">
        <v>435</v>
      </c>
      <c r="L125" s="226">
        <v>252.9</v>
      </c>
      <c r="M125" s="166">
        <v>11001.279677788396</v>
      </c>
    </row>
    <row r="126" spans="1:13" ht="15">
      <c r="A126" s="179" t="s">
        <v>19</v>
      </c>
      <c r="B126" s="180">
        <v>84</v>
      </c>
      <c r="C126" s="73">
        <v>293.48341269841274</v>
      </c>
      <c r="D126" s="180">
        <v>2465.260666666667</v>
      </c>
      <c r="E126" s="180">
        <v>90</v>
      </c>
      <c r="F126" s="73">
        <v>126.82666666666667</v>
      </c>
      <c r="G126" s="180">
        <v>1141.44</v>
      </c>
      <c r="H126" s="184">
        <v>157</v>
      </c>
      <c r="I126" s="73">
        <v>117.15636363636366</v>
      </c>
      <c r="J126" s="184">
        <v>1839.3549090909096</v>
      </c>
      <c r="K126" s="133">
        <v>331</v>
      </c>
      <c r="L126" s="226">
        <v>164.53</v>
      </c>
      <c r="M126" s="166">
        <v>5446.055575757577</v>
      </c>
    </row>
    <row r="127" spans="1:13" ht="15">
      <c r="A127" s="179" t="s">
        <v>20</v>
      </c>
      <c r="B127" s="180">
        <v>86</v>
      </c>
      <c r="C127" s="73">
        <v>218.38617826617826</v>
      </c>
      <c r="D127" s="180">
        <v>1878.121133089133</v>
      </c>
      <c r="E127" s="180">
        <v>121</v>
      </c>
      <c r="F127" s="73">
        <v>249.24036630036628</v>
      </c>
      <c r="G127" s="180">
        <v>3015.808432234432</v>
      </c>
      <c r="H127" s="133">
        <v>52</v>
      </c>
      <c r="I127" s="73">
        <v>184.32</v>
      </c>
      <c r="J127" s="180">
        <v>958.4639999999999</v>
      </c>
      <c r="K127" s="133">
        <v>259</v>
      </c>
      <c r="L127" s="226">
        <v>225.96</v>
      </c>
      <c r="M127" s="166">
        <v>5852.393565323565</v>
      </c>
    </row>
    <row r="128" spans="1:13" ht="15">
      <c r="A128" s="179" t="s">
        <v>21</v>
      </c>
      <c r="B128" s="180">
        <v>13.5</v>
      </c>
      <c r="C128" s="73">
        <v>213.84</v>
      </c>
      <c r="D128" s="180">
        <v>288.68399999999997</v>
      </c>
      <c r="E128" s="180">
        <v>16.8</v>
      </c>
      <c r="F128" s="73">
        <v>330.1333333333333</v>
      </c>
      <c r="G128" s="180">
        <v>554.624</v>
      </c>
      <c r="H128" s="180">
        <v>13.6</v>
      </c>
      <c r="I128" s="73">
        <v>303.28</v>
      </c>
      <c r="J128" s="180">
        <v>412.46079999999995</v>
      </c>
      <c r="K128" s="133">
        <v>43.9</v>
      </c>
      <c r="L128" s="226">
        <v>286.05</v>
      </c>
      <c r="M128" s="166">
        <v>1255.7687999999998</v>
      </c>
    </row>
    <row r="129" spans="1:13" ht="15">
      <c r="A129" s="179" t="s">
        <v>22</v>
      </c>
      <c r="B129" s="180">
        <v>196</v>
      </c>
      <c r="C129" s="73">
        <v>293.48341269841274</v>
      </c>
      <c r="D129" s="180">
        <v>5752.27488888889</v>
      </c>
      <c r="E129" s="180">
        <v>91.6</v>
      </c>
      <c r="F129" s="73">
        <v>249.24036630036628</v>
      </c>
      <c r="G129" s="180">
        <v>2283.041755311355</v>
      </c>
      <c r="H129" s="180">
        <v>65.6</v>
      </c>
      <c r="I129" s="73">
        <v>233.12000000000003</v>
      </c>
      <c r="J129" s="180">
        <v>1529.2672000000002</v>
      </c>
      <c r="K129" s="133">
        <v>353.20000000000005</v>
      </c>
      <c r="L129" s="226">
        <v>270.8</v>
      </c>
      <c r="M129" s="166">
        <v>9564.583844200246</v>
      </c>
    </row>
    <row r="130" spans="1:13" ht="15">
      <c r="A130" s="179" t="s">
        <v>23</v>
      </c>
      <c r="B130" s="180">
        <v>18</v>
      </c>
      <c r="C130" s="73">
        <v>190.13333333333333</v>
      </c>
      <c r="D130" s="180">
        <v>342.24</v>
      </c>
      <c r="E130" s="180">
        <v>18</v>
      </c>
      <c r="F130" s="73">
        <v>249.24036630036628</v>
      </c>
      <c r="G130" s="180">
        <v>448.6326593406593</v>
      </c>
      <c r="H130" s="180">
        <v>13</v>
      </c>
      <c r="I130" s="73">
        <v>176.64</v>
      </c>
      <c r="J130" s="180">
        <v>229.63199999999998</v>
      </c>
      <c r="K130" s="133">
        <v>49</v>
      </c>
      <c r="L130" s="226">
        <v>208.27</v>
      </c>
      <c r="M130" s="166">
        <v>1020.5046593406593</v>
      </c>
    </row>
    <row r="131" spans="1:13" ht="15">
      <c r="A131" s="193" t="s">
        <v>24</v>
      </c>
      <c r="B131" s="161">
        <v>21</v>
      </c>
      <c r="C131" s="74">
        <v>293.48341269841274</v>
      </c>
      <c r="D131" s="188">
        <v>616.3151666666668</v>
      </c>
      <c r="E131" s="188">
        <v>20</v>
      </c>
      <c r="F131" s="74">
        <v>260.4876190476191</v>
      </c>
      <c r="G131" s="188">
        <v>520.9752380952382</v>
      </c>
      <c r="H131" s="161">
        <v>23</v>
      </c>
      <c r="I131" s="74">
        <v>485.03999999999996</v>
      </c>
      <c r="J131" s="188">
        <v>1115.5919999999999</v>
      </c>
      <c r="K131" s="161">
        <v>64</v>
      </c>
      <c r="L131" s="227">
        <v>352.01</v>
      </c>
      <c r="M131" s="167">
        <v>2252.8824047619046</v>
      </c>
    </row>
    <row r="132" spans="1:13" ht="15.75" thickBot="1">
      <c r="A132" s="192" t="s">
        <v>25</v>
      </c>
      <c r="B132" s="121">
        <f>SUM(B118:B131)</f>
        <v>2201</v>
      </c>
      <c r="C132" s="71">
        <v>321.02022435172046</v>
      </c>
      <c r="D132" s="121">
        <f>SUM(D118:D131)</f>
        <v>70656.55137981367</v>
      </c>
      <c r="E132" s="121">
        <f>SUM(E118:E131)</f>
        <v>1989.6</v>
      </c>
      <c r="F132" s="71">
        <v>257.0647629995881</v>
      </c>
      <c r="G132" s="121">
        <f>SUM(G118:G131)</f>
        <v>51145.605246398045</v>
      </c>
      <c r="H132" s="121">
        <f>SUM(H118:H131)</f>
        <v>2555.8999999999996</v>
      </c>
      <c r="I132" s="71">
        <v>260.28</v>
      </c>
      <c r="J132" s="121">
        <f>SUM(J118:J131)</f>
        <v>66526.08575710189</v>
      </c>
      <c r="K132" s="121">
        <f>SUM(K118:K131)</f>
        <v>6746.499999999999</v>
      </c>
      <c r="L132" s="71">
        <v>279.15</v>
      </c>
      <c r="M132" s="121">
        <f>SUM(M118:M131)</f>
        <v>188328.2423833136</v>
      </c>
    </row>
    <row r="133" spans="1:13" ht="15" thickTop="1">
      <c r="A133" s="372" t="s">
        <v>42</v>
      </c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</row>
    <row r="134" spans="1:13" ht="14.25">
      <c r="A134" s="377" t="s">
        <v>38</v>
      </c>
      <c r="B134" s="377"/>
      <c r="C134" s="378"/>
      <c r="D134" s="377"/>
      <c r="E134" s="377"/>
      <c r="F134" s="378"/>
      <c r="G134" s="377"/>
      <c r="H134" s="377"/>
      <c r="I134" s="378"/>
      <c r="J134" s="377"/>
      <c r="K134" s="377"/>
      <c r="L134" s="378"/>
      <c r="M134" s="377"/>
    </row>
    <row r="135" spans="11:13" ht="15" thickBot="1">
      <c r="K135" s="366" t="s">
        <v>32</v>
      </c>
      <c r="L135" s="366"/>
      <c r="M135" s="366"/>
    </row>
    <row r="136" spans="1:17" s="56" customFormat="1" ht="15" thickTop="1">
      <c r="A136" s="379" t="s">
        <v>0</v>
      </c>
      <c r="B136" s="357" t="s">
        <v>26</v>
      </c>
      <c r="C136" s="357"/>
      <c r="D136" s="357"/>
      <c r="E136" s="358" t="s">
        <v>1</v>
      </c>
      <c r="F136" s="358"/>
      <c r="G136" s="358"/>
      <c r="H136" s="359" t="s">
        <v>33</v>
      </c>
      <c r="I136" s="360"/>
      <c r="J136" s="360"/>
      <c r="K136" s="361" t="s">
        <v>34</v>
      </c>
      <c r="L136" s="362"/>
      <c r="M136" s="363"/>
      <c r="N136" s="77"/>
      <c r="O136" s="77"/>
      <c r="P136" s="77"/>
      <c r="Q136" s="77"/>
    </row>
    <row r="137" spans="1:18" s="56" customFormat="1" ht="28.5">
      <c r="A137" s="380"/>
      <c r="B137" s="51" t="s">
        <v>2</v>
      </c>
      <c r="C137" s="52" t="s">
        <v>3</v>
      </c>
      <c r="D137" s="51" t="s">
        <v>4</v>
      </c>
      <c r="E137" s="84" t="s">
        <v>2</v>
      </c>
      <c r="F137" s="85" t="s">
        <v>3</v>
      </c>
      <c r="G137" s="84" t="s">
        <v>4</v>
      </c>
      <c r="H137" s="88" t="s">
        <v>2</v>
      </c>
      <c r="I137" s="89" t="s">
        <v>3</v>
      </c>
      <c r="J137" s="90" t="s">
        <v>4</v>
      </c>
      <c r="K137" s="94" t="s">
        <v>2</v>
      </c>
      <c r="L137" s="95" t="s">
        <v>3</v>
      </c>
      <c r="M137" s="96" t="s">
        <v>4</v>
      </c>
      <c r="N137" s="77"/>
      <c r="O137" s="78"/>
      <c r="P137" s="77"/>
      <c r="Q137" s="77"/>
      <c r="R137" s="75"/>
    </row>
    <row r="138" spans="1:17" s="56" customFormat="1" ht="15">
      <c r="A138" s="172" t="s">
        <v>5</v>
      </c>
      <c r="B138" s="54" t="s">
        <v>6</v>
      </c>
      <c r="C138" s="55" t="s">
        <v>7</v>
      </c>
      <c r="D138" s="54" t="s">
        <v>8</v>
      </c>
      <c r="E138" s="86" t="s">
        <v>9</v>
      </c>
      <c r="F138" s="87" t="s">
        <v>10</v>
      </c>
      <c r="G138" s="86" t="s">
        <v>11</v>
      </c>
      <c r="H138" s="91"/>
      <c r="I138" s="92"/>
      <c r="J138" s="93"/>
      <c r="K138" s="97"/>
      <c r="L138" s="98"/>
      <c r="M138" s="99"/>
      <c r="N138" s="77"/>
      <c r="O138" s="77"/>
      <c r="P138" s="77"/>
      <c r="Q138" s="77"/>
    </row>
    <row r="139" spans="1:13" ht="15">
      <c r="A139" s="173"/>
      <c r="B139" s="174"/>
      <c r="C139" s="175"/>
      <c r="D139" s="176"/>
      <c r="E139" s="176"/>
      <c r="F139" s="175"/>
      <c r="G139" s="176"/>
      <c r="H139" s="176"/>
      <c r="I139" s="175"/>
      <c r="J139" s="177"/>
      <c r="K139" s="176"/>
      <c r="L139" s="175"/>
      <c r="M139" s="195"/>
    </row>
    <row r="140" spans="1:13" ht="15">
      <c r="A140" s="179" t="s">
        <v>12</v>
      </c>
      <c r="B140" s="180">
        <v>56</v>
      </c>
      <c r="C140" s="22">
        <v>148.85333333333332</v>
      </c>
      <c r="D140" s="180">
        <v>833.5786666666665</v>
      </c>
      <c r="E140" s="180">
        <v>58.3</v>
      </c>
      <c r="F140" s="22">
        <v>203.14469755826863</v>
      </c>
      <c r="G140" s="180">
        <v>1184.333586764706</v>
      </c>
      <c r="H140" s="180">
        <v>53.3</v>
      </c>
      <c r="I140" s="22">
        <v>294.9714285714286</v>
      </c>
      <c r="J140" s="180">
        <v>1572.1977142857145</v>
      </c>
      <c r="K140" s="133">
        <v>167.60000000000002</v>
      </c>
      <c r="L140" s="22">
        <v>214.21</v>
      </c>
      <c r="M140" s="166">
        <v>3590.109967717087</v>
      </c>
    </row>
    <row r="141" spans="1:13" ht="15">
      <c r="A141" s="179" t="s">
        <v>13</v>
      </c>
      <c r="B141" s="180">
        <v>20</v>
      </c>
      <c r="C141" s="22">
        <v>221.83999999999995</v>
      </c>
      <c r="D141" s="180">
        <v>443.67999999999995</v>
      </c>
      <c r="E141" s="180">
        <v>42</v>
      </c>
      <c r="F141" s="22">
        <v>278.34666666666664</v>
      </c>
      <c r="G141" s="180">
        <v>1169.056</v>
      </c>
      <c r="H141" s="133">
        <v>53</v>
      </c>
      <c r="I141" s="22">
        <v>247.51999999999998</v>
      </c>
      <c r="J141" s="133">
        <v>1311.8559999999998</v>
      </c>
      <c r="K141" s="133">
        <v>115</v>
      </c>
      <c r="L141" s="22">
        <v>254.31</v>
      </c>
      <c r="M141" s="166">
        <v>2924.5919999999996</v>
      </c>
    </row>
    <row r="142" spans="1:13" ht="15">
      <c r="A142" s="179" t="s">
        <v>14</v>
      </c>
      <c r="B142" s="180">
        <v>19</v>
      </c>
      <c r="C142" s="22">
        <v>158.73703081232492</v>
      </c>
      <c r="D142" s="180">
        <v>301.6003585434173</v>
      </c>
      <c r="E142" s="180">
        <v>35</v>
      </c>
      <c r="F142" s="22">
        <v>203.14469755826863</v>
      </c>
      <c r="G142" s="180">
        <v>711.0064414539402</v>
      </c>
      <c r="H142" s="133">
        <v>3</v>
      </c>
      <c r="I142" s="22">
        <v>214.65846153846152</v>
      </c>
      <c r="J142" s="133">
        <v>64.39753846153846</v>
      </c>
      <c r="K142" s="133">
        <v>57</v>
      </c>
      <c r="L142" s="22">
        <v>188.95</v>
      </c>
      <c r="M142" s="166">
        <v>1077.004338458896</v>
      </c>
    </row>
    <row r="143" spans="1:13" ht="15">
      <c r="A143" s="179" t="s">
        <v>36</v>
      </c>
      <c r="B143" s="184">
        <v>37</v>
      </c>
      <c r="C143" s="22">
        <v>158.73703081232492</v>
      </c>
      <c r="D143" s="180">
        <v>587.3270140056022</v>
      </c>
      <c r="E143" s="184">
        <v>54</v>
      </c>
      <c r="F143" s="22">
        <v>203.14469755826863</v>
      </c>
      <c r="G143" s="180">
        <v>1096.9813668146505</v>
      </c>
      <c r="H143" s="184">
        <v>41</v>
      </c>
      <c r="I143" s="22">
        <v>138.34666666666666</v>
      </c>
      <c r="J143" s="184">
        <v>567.2213333333333</v>
      </c>
      <c r="K143" s="169">
        <v>132</v>
      </c>
      <c r="L143" s="37">
        <v>170.57</v>
      </c>
      <c r="M143" s="225">
        <v>2251.529714153586</v>
      </c>
    </row>
    <row r="144" spans="1:13" ht="15">
      <c r="A144" s="179" t="s">
        <v>15</v>
      </c>
      <c r="B144" s="180">
        <v>17</v>
      </c>
      <c r="C144" s="22">
        <v>158.73703081232492</v>
      </c>
      <c r="D144" s="180">
        <v>269.8529523809524</v>
      </c>
      <c r="E144" s="180">
        <v>11</v>
      </c>
      <c r="F144" s="22">
        <v>203.14469755826863</v>
      </c>
      <c r="G144" s="180">
        <v>223.4591673140955</v>
      </c>
      <c r="H144" s="184">
        <v>17</v>
      </c>
      <c r="I144" s="22">
        <v>214.65846153846152</v>
      </c>
      <c r="J144" s="184">
        <v>364.9193846153846</v>
      </c>
      <c r="K144" s="133">
        <v>45</v>
      </c>
      <c r="L144" s="22">
        <v>190.72</v>
      </c>
      <c r="M144" s="166">
        <v>858.2315043104325</v>
      </c>
    </row>
    <row r="145" spans="1:13" ht="15">
      <c r="A145" s="179" t="s">
        <v>16</v>
      </c>
      <c r="B145" s="180">
        <v>37</v>
      </c>
      <c r="C145" s="22">
        <v>158.73703081232492</v>
      </c>
      <c r="D145" s="180">
        <v>587.3270140056022</v>
      </c>
      <c r="E145" s="180">
        <v>31</v>
      </c>
      <c r="F145" s="22">
        <v>203.14469755826863</v>
      </c>
      <c r="G145" s="180">
        <v>629.7485624306328</v>
      </c>
      <c r="H145" s="184">
        <v>30</v>
      </c>
      <c r="I145" s="22">
        <v>214.65846153846152</v>
      </c>
      <c r="J145" s="184">
        <v>643.9753846153847</v>
      </c>
      <c r="K145" s="133">
        <v>98</v>
      </c>
      <c r="L145" s="22">
        <v>189.9</v>
      </c>
      <c r="M145" s="166">
        <v>1861.0509610516197</v>
      </c>
    </row>
    <row r="146" spans="1:13" ht="15">
      <c r="A146" s="179" t="s">
        <v>17</v>
      </c>
      <c r="B146" s="180">
        <v>37</v>
      </c>
      <c r="C146" s="22">
        <v>158.73703081232492</v>
      </c>
      <c r="D146" s="180">
        <v>587.3270140056022</v>
      </c>
      <c r="E146" s="180">
        <v>55</v>
      </c>
      <c r="F146" s="22">
        <v>142.56000000000003</v>
      </c>
      <c r="G146" s="180">
        <v>784.0800000000002</v>
      </c>
      <c r="H146" s="184">
        <v>42</v>
      </c>
      <c r="I146" s="22">
        <v>214.65846153846152</v>
      </c>
      <c r="J146" s="184">
        <v>901.5655384615384</v>
      </c>
      <c r="K146" s="133">
        <v>134</v>
      </c>
      <c r="L146" s="22">
        <v>169.62</v>
      </c>
      <c r="M146" s="166">
        <v>2272.9725524671408</v>
      </c>
    </row>
    <row r="147" spans="1:13" ht="15">
      <c r="A147" s="179" t="s">
        <v>18</v>
      </c>
      <c r="B147" s="180">
        <v>30</v>
      </c>
      <c r="C147" s="22">
        <v>158.73703081232492</v>
      </c>
      <c r="D147" s="180">
        <v>476.2110924369747</v>
      </c>
      <c r="E147" s="180">
        <v>35</v>
      </c>
      <c r="F147" s="22">
        <v>203.14469755826863</v>
      </c>
      <c r="G147" s="180">
        <v>711.0064414539402</v>
      </c>
      <c r="H147" s="184">
        <v>38</v>
      </c>
      <c r="I147" s="22">
        <v>214.65846153846152</v>
      </c>
      <c r="J147" s="184">
        <v>815.7021538461538</v>
      </c>
      <c r="K147" s="133">
        <v>103</v>
      </c>
      <c r="L147" s="22">
        <v>194.46</v>
      </c>
      <c r="M147" s="166">
        <v>2002.9196877370687</v>
      </c>
    </row>
    <row r="148" spans="1:13" ht="15">
      <c r="A148" s="179" t="s">
        <v>19</v>
      </c>
      <c r="B148" s="133">
        <v>2</v>
      </c>
      <c r="C148" s="22">
        <v>158.73703081232492</v>
      </c>
      <c r="D148" s="180">
        <v>31.747406162464983</v>
      </c>
      <c r="E148" s="133">
        <v>13</v>
      </c>
      <c r="F148" s="22">
        <v>203.14469755826863</v>
      </c>
      <c r="G148" s="180">
        <v>264.0881068257492</v>
      </c>
      <c r="H148" s="169">
        <v>10</v>
      </c>
      <c r="I148" s="22">
        <v>214.65846153846152</v>
      </c>
      <c r="J148" s="169">
        <v>214.65846153846152</v>
      </c>
      <c r="K148" s="133">
        <v>25</v>
      </c>
      <c r="L148" s="22">
        <v>204.2</v>
      </c>
      <c r="M148" s="166">
        <v>510.49397452667574</v>
      </c>
    </row>
    <row r="149" spans="1:13" ht="15">
      <c r="A149" s="179" t="s">
        <v>20</v>
      </c>
      <c r="B149" s="180">
        <v>8</v>
      </c>
      <c r="C149" s="22">
        <v>158.73703081232492</v>
      </c>
      <c r="D149" s="180">
        <v>126.98962464985993</v>
      </c>
      <c r="E149" s="180">
        <v>11.5</v>
      </c>
      <c r="F149" s="22">
        <v>203.14469755826863</v>
      </c>
      <c r="G149" s="180">
        <v>233.6164021920089</v>
      </c>
      <c r="H149" s="169">
        <v>2.5</v>
      </c>
      <c r="I149" s="22">
        <v>214.65846153846152</v>
      </c>
      <c r="J149" s="184">
        <v>53.664615384615374</v>
      </c>
      <c r="K149" s="133">
        <v>22</v>
      </c>
      <c r="L149" s="22">
        <v>188.3</v>
      </c>
      <c r="M149" s="166">
        <v>414.2706422264842</v>
      </c>
    </row>
    <row r="150" spans="1:13" ht="15">
      <c r="A150" s="179" t="s">
        <v>21</v>
      </c>
      <c r="B150" s="180">
        <v>1.4000000000000004</v>
      </c>
      <c r="C150" s="22">
        <v>158.73703081232492</v>
      </c>
      <c r="D150" s="180">
        <v>22.223184313725483</v>
      </c>
      <c r="E150" s="180">
        <v>2.2</v>
      </c>
      <c r="F150" s="22">
        <v>95.04</v>
      </c>
      <c r="G150" s="180">
        <v>20.908800000000003</v>
      </c>
      <c r="H150" s="180">
        <v>2</v>
      </c>
      <c r="I150" s="22">
        <v>214.65846153846152</v>
      </c>
      <c r="J150" s="180">
        <v>42.9316923076923</v>
      </c>
      <c r="K150" s="133">
        <v>5.6000000000000005</v>
      </c>
      <c r="L150" s="22">
        <v>153.69</v>
      </c>
      <c r="M150" s="166">
        <v>86.06367662141778</v>
      </c>
    </row>
    <row r="151" spans="1:13" ht="15">
      <c r="A151" s="179" t="s">
        <v>22</v>
      </c>
      <c r="B151" s="180">
        <v>24</v>
      </c>
      <c r="C151" s="22">
        <v>158.73703081232492</v>
      </c>
      <c r="D151" s="180">
        <v>380.9688739495798</v>
      </c>
      <c r="E151" s="180">
        <v>50.099999999999994</v>
      </c>
      <c r="F151" s="22">
        <v>260.8</v>
      </c>
      <c r="G151" s="180">
        <v>1306.6080000000002</v>
      </c>
      <c r="H151" s="180">
        <v>125.39999999999999</v>
      </c>
      <c r="I151" s="22">
        <v>146.28571428571428</v>
      </c>
      <c r="J151" s="180">
        <v>1834.422857142857</v>
      </c>
      <c r="K151" s="133">
        <v>199.5</v>
      </c>
      <c r="L151" s="22">
        <v>176.54</v>
      </c>
      <c r="M151" s="166">
        <v>3521.9997310924373</v>
      </c>
    </row>
    <row r="152" spans="1:13" ht="15">
      <c r="A152" s="179" t="s">
        <v>23</v>
      </c>
      <c r="B152" s="180">
        <v>10</v>
      </c>
      <c r="C152" s="22">
        <v>158.73703081232492</v>
      </c>
      <c r="D152" s="180">
        <v>158.73703081232492</v>
      </c>
      <c r="E152" s="180">
        <v>6</v>
      </c>
      <c r="F152" s="22">
        <v>203.14469755826863</v>
      </c>
      <c r="G152" s="180">
        <v>121.88681853496118</v>
      </c>
      <c r="H152" s="133">
        <v>5</v>
      </c>
      <c r="I152" s="22">
        <v>214.65846153846152</v>
      </c>
      <c r="J152" s="133">
        <v>107.32923076923075</v>
      </c>
      <c r="K152" s="133">
        <v>21</v>
      </c>
      <c r="L152" s="22">
        <v>184.74</v>
      </c>
      <c r="M152" s="166">
        <v>387.95308011651684</v>
      </c>
    </row>
    <row r="153" spans="1:13" ht="15">
      <c r="A153" s="193" t="s">
        <v>24</v>
      </c>
      <c r="B153" s="161">
        <v>16</v>
      </c>
      <c r="C153" s="49">
        <v>158.73703081232492</v>
      </c>
      <c r="D153" s="188">
        <v>253.97924929971987</v>
      </c>
      <c r="E153" s="188">
        <v>14</v>
      </c>
      <c r="F153" s="49">
        <v>286.3324528301887</v>
      </c>
      <c r="G153" s="188">
        <v>400.8654339622642</v>
      </c>
      <c r="H153" s="188">
        <v>12</v>
      </c>
      <c r="I153" s="49">
        <v>247.04</v>
      </c>
      <c r="J153" s="188">
        <v>296.448</v>
      </c>
      <c r="K153" s="161">
        <v>42</v>
      </c>
      <c r="L153" s="49">
        <v>226.5</v>
      </c>
      <c r="M153" s="167">
        <v>951.292683261984</v>
      </c>
    </row>
    <row r="154" spans="1:13" ht="15.75" thickBot="1">
      <c r="A154" s="192" t="s">
        <v>25</v>
      </c>
      <c r="B154" s="121">
        <f>SUM(B140:B153)</f>
        <v>314.4</v>
      </c>
      <c r="C154" s="101">
        <v>160.99075958118615</v>
      </c>
      <c r="D154" s="121">
        <f>SUM(D140:D153)</f>
        <v>5061.549481232492</v>
      </c>
      <c r="E154" s="121">
        <f>SUM(E140:E153)</f>
        <v>418.1</v>
      </c>
      <c r="F154" s="101">
        <v>211.85470288799212</v>
      </c>
      <c r="G154" s="121">
        <f>SUM(G140:G153)</f>
        <v>8857.64512774695</v>
      </c>
      <c r="H154" s="121">
        <f>SUM(H140:H153)</f>
        <v>434.2</v>
      </c>
      <c r="I154" s="101">
        <v>202.47</v>
      </c>
      <c r="J154" s="121">
        <f>SUM(J140:J153)</f>
        <v>8791.289904761903</v>
      </c>
      <c r="K154" s="121">
        <f>SUM(K140:K153)</f>
        <v>1166.7</v>
      </c>
      <c r="L154" s="101">
        <v>194.66</v>
      </c>
      <c r="M154" s="121">
        <f>SUM(M140:M153)</f>
        <v>22710.48451374135</v>
      </c>
    </row>
    <row r="155" spans="1:13" ht="15" thickTop="1">
      <c r="A155" s="221"/>
      <c r="B155" s="222"/>
      <c r="C155" s="223"/>
      <c r="D155" s="222"/>
      <c r="E155" s="222"/>
      <c r="F155" s="223"/>
      <c r="G155" s="222"/>
      <c r="H155" s="222"/>
      <c r="I155" s="223"/>
      <c r="J155" s="222"/>
      <c r="K155" s="222"/>
      <c r="L155" s="223"/>
      <c r="M155" s="222"/>
    </row>
  </sheetData>
  <sheetProtection/>
  <mergeCells count="64">
    <mergeCell ref="A133:M133"/>
    <mergeCell ref="A134:M134"/>
    <mergeCell ref="K135:M135"/>
    <mergeCell ref="A136:A137"/>
    <mergeCell ref="B136:D136"/>
    <mergeCell ref="E136:G136"/>
    <mergeCell ref="H136:J136"/>
    <mergeCell ref="K136:M136"/>
    <mergeCell ref="A111:M111"/>
    <mergeCell ref="A112:M112"/>
    <mergeCell ref="K113:M113"/>
    <mergeCell ref="A114:A115"/>
    <mergeCell ref="B114:D114"/>
    <mergeCell ref="E114:G114"/>
    <mergeCell ref="H114:J114"/>
    <mergeCell ref="K114:M114"/>
    <mergeCell ref="A89:M89"/>
    <mergeCell ref="A90:M90"/>
    <mergeCell ref="K91:M91"/>
    <mergeCell ref="A92:A93"/>
    <mergeCell ref="B92:D92"/>
    <mergeCell ref="E92:G92"/>
    <mergeCell ref="H92:J92"/>
    <mergeCell ref="K92:M92"/>
    <mergeCell ref="A67:M67"/>
    <mergeCell ref="A68:M68"/>
    <mergeCell ref="K69:M69"/>
    <mergeCell ref="A70:A71"/>
    <mergeCell ref="B70:D70"/>
    <mergeCell ref="E70:G70"/>
    <mergeCell ref="H70:J70"/>
    <mergeCell ref="K70:M70"/>
    <mergeCell ref="A45:M45"/>
    <mergeCell ref="A46:M46"/>
    <mergeCell ref="K47:M47"/>
    <mergeCell ref="A48:A49"/>
    <mergeCell ref="B48:D48"/>
    <mergeCell ref="E48:G48"/>
    <mergeCell ref="H48:J48"/>
    <mergeCell ref="K48:M48"/>
    <mergeCell ref="A23:M23"/>
    <mergeCell ref="A24:M24"/>
    <mergeCell ref="K25:M25"/>
    <mergeCell ref="A26:A27"/>
    <mergeCell ref="B26:D26"/>
    <mergeCell ref="E26:G26"/>
    <mergeCell ref="H26:J26"/>
    <mergeCell ref="K26:M26"/>
    <mergeCell ref="A1:M1"/>
    <mergeCell ref="A2:M2"/>
    <mergeCell ref="K3:M3"/>
    <mergeCell ref="A4:A5"/>
    <mergeCell ref="B4:D4"/>
    <mergeCell ref="E4:G4"/>
    <mergeCell ref="H4:J4"/>
    <mergeCell ref="K4:M4"/>
    <mergeCell ref="R1:AD1"/>
    <mergeCell ref="R2:AD2"/>
    <mergeCell ref="AB3:AD3"/>
    <mergeCell ref="R4:R5"/>
    <mergeCell ref="S4:U4"/>
    <mergeCell ref="V4:X4"/>
    <mergeCell ref="Y4:AA4"/>
    <mergeCell ref="AB4:AD4"/>
  </mergeCells>
  <printOptions/>
  <pageMargins left="0.2" right="0.2" top="0.75" bottom="0.75" header="0.3" footer="0.3"/>
  <pageSetup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5"/>
  <sheetViews>
    <sheetView view="pageBreakPreview" zoomScale="80" zoomScaleNormal="80" zoomScaleSheetLayoutView="80" zoomScalePageLayoutView="0" workbookViewId="0" topLeftCell="A130">
      <selection activeCell="L8" sqref="L8"/>
    </sheetView>
  </sheetViews>
  <sheetFormatPr defaultColWidth="9.140625" defaultRowHeight="15"/>
  <cols>
    <col min="1" max="1" width="20.28125" style="76" customWidth="1"/>
    <col min="2" max="2" width="12.57421875" style="0" customWidth="1"/>
    <col min="3" max="3" width="8.00390625" style="1" customWidth="1"/>
    <col min="4" max="4" width="12.28125" style="0" customWidth="1"/>
    <col min="5" max="5" width="11.421875" style="0" customWidth="1"/>
    <col min="6" max="6" width="8.28125" style="1" customWidth="1"/>
    <col min="7" max="8" width="12.140625" style="0" customWidth="1"/>
    <col min="9" max="9" width="8.57421875" style="1" customWidth="1"/>
    <col min="10" max="10" width="12.28125" style="0" customWidth="1"/>
    <col min="11" max="11" width="12.7109375" style="0" customWidth="1"/>
    <col min="12" max="12" width="8.421875" style="1" customWidth="1"/>
    <col min="13" max="13" width="12.00390625" style="0" customWidth="1"/>
    <col min="14" max="14" width="13.28125" style="76" bestFit="1" customWidth="1"/>
    <col min="15" max="15" width="12.28125" style="76" bestFit="1" customWidth="1"/>
    <col min="16" max="16" width="9.140625" style="76" customWidth="1"/>
  </cols>
  <sheetData>
    <row r="1" spans="1:13" ht="14.25">
      <c r="A1" s="372" t="s">
        <v>46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4.25">
      <c r="A2" s="373" t="s">
        <v>38</v>
      </c>
      <c r="B2" s="373"/>
      <c r="C2" s="374"/>
      <c r="D2" s="373"/>
      <c r="E2" s="373"/>
      <c r="F2" s="374"/>
      <c r="G2" s="373"/>
      <c r="H2" s="373"/>
      <c r="I2" s="374"/>
      <c r="J2" s="373"/>
      <c r="K2" s="373"/>
      <c r="L2" s="374"/>
      <c r="M2" s="373"/>
    </row>
    <row r="3" spans="11:13" ht="15" thickBot="1">
      <c r="K3" s="366" t="s">
        <v>35</v>
      </c>
      <c r="L3" s="366"/>
      <c r="M3" s="366"/>
    </row>
    <row r="4" spans="1:16" s="56" customFormat="1" ht="15.75" customHeight="1" thickTop="1">
      <c r="A4" s="375" t="s">
        <v>0</v>
      </c>
      <c r="B4" s="357" t="s">
        <v>26</v>
      </c>
      <c r="C4" s="357"/>
      <c r="D4" s="357"/>
      <c r="E4" s="358" t="s">
        <v>1</v>
      </c>
      <c r="F4" s="358"/>
      <c r="G4" s="358"/>
      <c r="H4" s="359" t="s">
        <v>33</v>
      </c>
      <c r="I4" s="360"/>
      <c r="J4" s="360"/>
      <c r="K4" s="361" t="s">
        <v>34</v>
      </c>
      <c r="L4" s="362"/>
      <c r="M4" s="363"/>
      <c r="N4" s="77" t="s">
        <v>41</v>
      </c>
      <c r="O4" s="77"/>
      <c r="P4" s="77"/>
    </row>
    <row r="5" spans="1:16" s="56" customFormat="1" ht="28.5">
      <c r="A5" s="376"/>
      <c r="B5" s="51" t="s">
        <v>2</v>
      </c>
      <c r="C5" s="52" t="s">
        <v>3</v>
      </c>
      <c r="D5" s="51" t="s">
        <v>4</v>
      </c>
      <c r="E5" s="84" t="s">
        <v>2</v>
      </c>
      <c r="F5" s="85" t="s">
        <v>3</v>
      </c>
      <c r="G5" s="84" t="s">
        <v>4</v>
      </c>
      <c r="H5" s="88" t="s">
        <v>2</v>
      </c>
      <c r="I5" s="89" t="s">
        <v>3</v>
      </c>
      <c r="J5" s="90" t="s">
        <v>4</v>
      </c>
      <c r="K5" s="94" t="s">
        <v>2</v>
      </c>
      <c r="L5" s="95" t="s">
        <v>3</v>
      </c>
      <c r="M5" s="96" t="s">
        <v>4</v>
      </c>
      <c r="N5" s="77"/>
      <c r="O5" s="77"/>
      <c r="P5" s="77"/>
    </row>
    <row r="6" spans="1:16" s="56" customFormat="1" ht="15">
      <c r="A6" s="81" t="s">
        <v>5</v>
      </c>
      <c r="B6" s="54" t="s">
        <v>6</v>
      </c>
      <c r="C6" s="55" t="s">
        <v>7</v>
      </c>
      <c r="D6" s="54" t="s">
        <v>8</v>
      </c>
      <c r="E6" s="86" t="s">
        <v>9</v>
      </c>
      <c r="F6" s="87" t="s">
        <v>10</v>
      </c>
      <c r="G6" s="86" t="s">
        <v>11</v>
      </c>
      <c r="H6" s="91"/>
      <c r="I6" s="92"/>
      <c r="J6" s="93"/>
      <c r="K6" s="97"/>
      <c r="L6" s="98"/>
      <c r="M6" s="99"/>
      <c r="N6" s="77"/>
      <c r="O6" s="77"/>
      <c r="P6" s="77"/>
    </row>
    <row r="7" spans="1:13" ht="15">
      <c r="A7" s="116"/>
      <c r="B7" s="117"/>
      <c r="C7" s="118"/>
      <c r="D7" s="119"/>
      <c r="E7" s="119"/>
      <c r="F7" s="118"/>
      <c r="G7" s="119"/>
      <c r="H7" s="119"/>
      <c r="I7" s="118"/>
      <c r="J7" s="120"/>
      <c r="K7" s="119"/>
      <c r="L7" s="118"/>
      <c r="M7" s="122"/>
    </row>
    <row r="8" spans="1:16" ht="18">
      <c r="A8" s="35" t="s">
        <v>12</v>
      </c>
      <c r="B8" s="270">
        <v>30554.39</v>
      </c>
      <c r="C8" s="260">
        <f>SUM((D8/B8)*10)</f>
        <v>26.446500813794685</v>
      </c>
      <c r="D8" s="260">
        <v>80805.67000000001</v>
      </c>
      <c r="E8" s="271">
        <v>23263.19</v>
      </c>
      <c r="F8" s="260">
        <f>SUM((G8/E8)*10)</f>
        <v>28.079996767425275</v>
      </c>
      <c r="G8" s="260">
        <v>65323.03</v>
      </c>
      <c r="H8" s="271">
        <v>2998.3</v>
      </c>
      <c r="I8" s="260">
        <f>SUM((J8/H8)*10)</f>
        <v>27.256678784644635</v>
      </c>
      <c r="J8" s="260">
        <v>8172.370000000001</v>
      </c>
      <c r="K8" s="260">
        <v>56815.87999999999</v>
      </c>
      <c r="L8" s="260">
        <v>27.158076227984154</v>
      </c>
      <c r="M8" s="200">
        <v>154301</v>
      </c>
      <c r="N8" s="269">
        <f>SUM(B8+E8+H8)</f>
        <v>56815.880000000005</v>
      </c>
      <c r="O8" s="206">
        <f>D8+G8+J8</f>
        <v>154301.07</v>
      </c>
      <c r="P8" s="196"/>
    </row>
    <row r="9" spans="1:16" ht="18">
      <c r="A9" s="35" t="s">
        <v>13</v>
      </c>
      <c r="B9" s="270">
        <v>5091.25</v>
      </c>
      <c r="C9" s="260">
        <f aca="true" t="shared" si="0" ref="C9:C22">SUM((D9/B9)*10)</f>
        <v>32.74592683525657</v>
      </c>
      <c r="D9" s="260">
        <v>16671.77</v>
      </c>
      <c r="E9" s="271">
        <v>1517.4299999999998</v>
      </c>
      <c r="F9" s="260">
        <f aca="true" t="shared" si="1" ref="F9:F22">SUM((G9/E9)*10)</f>
        <v>26.00429673856455</v>
      </c>
      <c r="G9" s="260">
        <v>3945.97</v>
      </c>
      <c r="H9" s="271">
        <v>2527.76</v>
      </c>
      <c r="I9" s="260">
        <f aca="true" t="shared" si="2" ref="I9:I22">SUM((J9/H9)*10)</f>
        <v>26.829643637054147</v>
      </c>
      <c r="J9" s="260">
        <v>6781.89</v>
      </c>
      <c r="K9" s="260">
        <v>9136.44</v>
      </c>
      <c r="L9" s="260">
        <v>29.98979909023646</v>
      </c>
      <c r="M9" s="200">
        <v>27400</v>
      </c>
      <c r="N9" s="269">
        <f aca="true" t="shared" si="3" ref="N9:N21">SUM(B9+E9+H9)</f>
        <v>9136.44</v>
      </c>
      <c r="O9" s="206">
        <f aca="true" t="shared" si="4" ref="O9:O22">D9+G9+J9</f>
        <v>27399.63</v>
      </c>
      <c r="P9" s="196"/>
    </row>
    <row r="10" spans="1:16" ht="18">
      <c r="A10" s="35" t="s">
        <v>14</v>
      </c>
      <c r="B10" s="270">
        <v>13015.22</v>
      </c>
      <c r="C10" s="260">
        <f t="shared" si="0"/>
        <v>39.01931738380143</v>
      </c>
      <c r="D10" s="260">
        <v>50784.5</v>
      </c>
      <c r="E10" s="271">
        <v>3502.1000000000004</v>
      </c>
      <c r="F10" s="260">
        <f t="shared" si="1"/>
        <v>37.97718511750092</v>
      </c>
      <c r="G10" s="260">
        <v>13299.990000000002</v>
      </c>
      <c r="H10" s="271">
        <v>9813.26</v>
      </c>
      <c r="I10" s="260">
        <f t="shared" si="2"/>
        <v>44.758479852770634</v>
      </c>
      <c r="J10" s="260">
        <v>43922.659999999996</v>
      </c>
      <c r="K10" s="260">
        <v>26330.579999999998</v>
      </c>
      <c r="L10" s="260">
        <v>41.01960534101414</v>
      </c>
      <c r="M10" s="200">
        <v>108007</v>
      </c>
      <c r="N10" s="269">
        <f t="shared" si="3"/>
        <v>26330.58</v>
      </c>
      <c r="O10" s="206">
        <f t="shared" si="4"/>
        <v>108007.15</v>
      </c>
      <c r="P10" s="196"/>
    </row>
    <row r="11" spans="1:16" ht="18">
      <c r="A11" s="35" t="s">
        <v>36</v>
      </c>
      <c r="B11" s="270">
        <v>7400.980000000001</v>
      </c>
      <c r="C11" s="260">
        <f t="shared" si="0"/>
        <v>37.364065299460336</v>
      </c>
      <c r="D11" s="260">
        <v>27653.07</v>
      </c>
      <c r="E11" s="271">
        <v>1816.59</v>
      </c>
      <c r="F11" s="260">
        <f t="shared" si="1"/>
        <v>29.462454378808648</v>
      </c>
      <c r="G11" s="260">
        <v>5352.12</v>
      </c>
      <c r="H11" s="271">
        <v>5761.360000000001</v>
      </c>
      <c r="I11" s="260">
        <f t="shared" si="2"/>
        <v>31.27778857769693</v>
      </c>
      <c r="J11" s="260">
        <v>18020.260000000002</v>
      </c>
      <c r="K11" s="260">
        <v>14978.930000000002</v>
      </c>
      <c r="L11" s="260">
        <v>34.064515956747236</v>
      </c>
      <c r="M11" s="200">
        <v>51025</v>
      </c>
      <c r="N11" s="269">
        <f t="shared" si="3"/>
        <v>14978.930000000002</v>
      </c>
      <c r="O11" s="206">
        <f t="shared" si="4"/>
        <v>51025.450000000004</v>
      </c>
      <c r="P11" s="196"/>
    </row>
    <row r="12" spans="1:16" ht="18">
      <c r="A12" s="35" t="s">
        <v>15</v>
      </c>
      <c r="B12" s="270">
        <v>15018.489999999998</v>
      </c>
      <c r="C12" s="260">
        <f t="shared" si="0"/>
        <v>22.73504859676306</v>
      </c>
      <c r="D12" s="260">
        <v>34144.61</v>
      </c>
      <c r="E12" s="271">
        <v>895.78</v>
      </c>
      <c r="F12" s="260">
        <f t="shared" si="1"/>
        <v>29.101676750987963</v>
      </c>
      <c r="G12" s="260">
        <v>2606.87</v>
      </c>
      <c r="H12" s="271">
        <v>2905.39</v>
      </c>
      <c r="I12" s="260">
        <f t="shared" si="2"/>
        <v>26.71820306396043</v>
      </c>
      <c r="J12" s="260">
        <v>7762.679999999999</v>
      </c>
      <c r="K12" s="260">
        <v>18819.66</v>
      </c>
      <c r="L12" s="260">
        <v>23.652924654324256</v>
      </c>
      <c r="M12" s="200">
        <v>44514</v>
      </c>
      <c r="N12" s="269">
        <f t="shared" si="3"/>
        <v>18819.66</v>
      </c>
      <c r="O12" s="206">
        <f t="shared" si="4"/>
        <v>44514.16</v>
      </c>
      <c r="P12" s="196"/>
    </row>
    <row r="13" spans="1:16" ht="18">
      <c r="A13" s="35" t="s">
        <v>16</v>
      </c>
      <c r="B13" s="270">
        <v>18019.350000000002</v>
      </c>
      <c r="C13" s="260">
        <f t="shared" si="0"/>
        <v>43.16929855960397</v>
      </c>
      <c r="D13" s="260">
        <v>77788.27</v>
      </c>
      <c r="E13" s="271">
        <v>6404</v>
      </c>
      <c r="F13" s="260">
        <f t="shared" si="1"/>
        <v>27.8079637726421</v>
      </c>
      <c r="G13" s="260">
        <v>17808.22</v>
      </c>
      <c r="H13" s="271">
        <v>2775.2900000000004</v>
      </c>
      <c r="I13" s="260">
        <f t="shared" si="2"/>
        <v>35.50652364257429</v>
      </c>
      <c r="J13" s="260">
        <v>9854.09</v>
      </c>
      <c r="K13" s="260">
        <v>27198.640000000003</v>
      </c>
      <c r="L13" s="260">
        <v>38.77068853442672</v>
      </c>
      <c r="M13" s="200">
        <v>105451</v>
      </c>
      <c r="N13" s="269">
        <f t="shared" si="3"/>
        <v>27198.640000000003</v>
      </c>
      <c r="O13" s="206">
        <f t="shared" si="4"/>
        <v>105450.58</v>
      </c>
      <c r="P13" s="196"/>
    </row>
    <row r="14" spans="1:16" ht="18">
      <c r="A14" s="35" t="s">
        <v>17</v>
      </c>
      <c r="B14" s="270">
        <v>6848.81</v>
      </c>
      <c r="C14" s="260">
        <f t="shared" si="0"/>
        <v>24.135200129657562</v>
      </c>
      <c r="D14" s="260">
        <v>16529.74</v>
      </c>
      <c r="E14" s="271">
        <v>1643.94</v>
      </c>
      <c r="F14" s="260">
        <f t="shared" si="1"/>
        <v>36.47839945496794</v>
      </c>
      <c r="G14" s="260">
        <v>5996.83</v>
      </c>
      <c r="H14" s="271">
        <v>359.95000000000005</v>
      </c>
      <c r="I14" s="260">
        <f t="shared" si="2"/>
        <v>35.668009445756354</v>
      </c>
      <c r="J14" s="260">
        <v>1283.8700000000001</v>
      </c>
      <c r="K14" s="260">
        <v>8852.7</v>
      </c>
      <c r="L14" s="260">
        <v>26.895749319416673</v>
      </c>
      <c r="M14" s="200">
        <v>23810</v>
      </c>
      <c r="N14" s="269">
        <f t="shared" si="3"/>
        <v>8852.7</v>
      </c>
      <c r="O14" s="206">
        <f t="shared" si="4"/>
        <v>23810.44</v>
      </c>
      <c r="P14" s="196"/>
    </row>
    <row r="15" spans="1:16" ht="18">
      <c r="A15" s="35" t="s">
        <v>18</v>
      </c>
      <c r="B15" s="270">
        <v>4363.29</v>
      </c>
      <c r="C15" s="260">
        <f t="shared" si="0"/>
        <v>29.59241764815082</v>
      </c>
      <c r="D15" s="260">
        <v>12912.029999999999</v>
      </c>
      <c r="E15" s="271">
        <v>445.31</v>
      </c>
      <c r="F15" s="260">
        <f t="shared" si="1"/>
        <v>32.955244661022654</v>
      </c>
      <c r="G15" s="260">
        <v>1467.53</v>
      </c>
      <c r="H15" s="271">
        <v>218.76</v>
      </c>
      <c r="I15" s="260">
        <f t="shared" si="2"/>
        <v>33.82062534284147</v>
      </c>
      <c r="J15" s="260">
        <v>739.8599999999999</v>
      </c>
      <c r="K15" s="260">
        <v>5027.36</v>
      </c>
      <c r="L15" s="260">
        <v>30.073438146462557</v>
      </c>
      <c r="M15" s="200">
        <v>15119</v>
      </c>
      <c r="N15" s="269">
        <f t="shared" si="3"/>
        <v>5027.360000000001</v>
      </c>
      <c r="O15" s="206">
        <f t="shared" si="4"/>
        <v>15119.42</v>
      </c>
      <c r="P15" s="196"/>
    </row>
    <row r="16" spans="1:16" ht="18">
      <c r="A16" s="35" t="s">
        <v>19</v>
      </c>
      <c r="B16" s="270">
        <v>5852.38</v>
      </c>
      <c r="C16" s="260">
        <f t="shared" si="0"/>
        <v>28.351679145920123</v>
      </c>
      <c r="D16" s="260">
        <v>16592.48</v>
      </c>
      <c r="E16" s="271">
        <v>1479.7399999999998</v>
      </c>
      <c r="F16" s="260">
        <f t="shared" si="1"/>
        <v>40.096773757552</v>
      </c>
      <c r="G16" s="260">
        <v>5933.28</v>
      </c>
      <c r="H16" s="271">
        <v>925.17</v>
      </c>
      <c r="I16" s="260">
        <f t="shared" si="2"/>
        <v>38.46190429866944</v>
      </c>
      <c r="J16" s="260">
        <v>3558.38</v>
      </c>
      <c r="K16" s="260">
        <v>8257.29</v>
      </c>
      <c r="L16" s="260">
        <v>31.589056457990452</v>
      </c>
      <c r="M16" s="200">
        <v>26084</v>
      </c>
      <c r="N16" s="269">
        <f t="shared" si="3"/>
        <v>8257.289999999999</v>
      </c>
      <c r="O16" s="206">
        <f t="shared" si="4"/>
        <v>26084.14</v>
      </c>
      <c r="P16" s="196"/>
    </row>
    <row r="17" spans="1:16" ht="18">
      <c r="A17" s="35" t="s">
        <v>20</v>
      </c>
      <c r="B17" s="270">
        <v>1960.4099999999999</v>
      </c>
      <c r="C17" s="260">
        <f t="shared" si="0"/>
        <v>28.664871123897555</v>
      </c>
      <c r="D17" s="260">
        <v>5619.49</v>
      </c>
      <c r="E17" s="271">
        <v>494.87</v>
      </c>
      <c r="F17" s="260">
        <f t="shared" si="1"/>
        <v>32.84761654575949</v>
      </c>
      <c r="G17" s="260">
        <v>1625.53</v>
      </c>
      <c r="H17" s="271">
        <v>633.21</v>
      </c>
      <c r="I17" s="260">
        <f t="shared" si="2"/>
        <v>35.39978837984239</v>
      </c>
      <c r="J17" s="260">
        <v>2241.55</v>
      </c>
      <c r="K17" s="260">
        <v>3088.49</v>
      </c>
      <c r="L17" s="260">
        <v>30.71727607989665</v>
      </c>
      <c r="M17" s="200">
        <v>9487</v>
      </c>
      <c r="N17" s="269">
        <f t="shared" si="3"/>
        <v>3088.49</v>
      </c>
      <c r="O17" s="206">
        <f t="shared" si="4"/>
        <v>9486.57</v>
      </c>
      <c r="P17" s="196"/>
    </row>
    <row r="18" spans="1:16" ht="18">
      <c r="A18" s="35" t="s">
        <v>21</v>
      </c>
      <c r="B18" s="270">
        <v>8699.630000000001</v>
      </c>
      <c r="C18" s="260">
        <f t="shared" si="0"/>
        <v>38.25209807773434</v>
      </c>
      <c r="D18" s="260">
        <v>33277.91</v>
      </c>
      <c r="E18" s="271">
        <v>2388.7100000000005</v>
      </c>
      <c r="F18" s="260">
        <f t="shared" si="1"/>
        <v>33.056838209745</v>
      </c>
      <c r="G18" s="260">
        <v>7896.320000000001</v>
      </c>
      <c r="H18" s="271">
        <v>1461.51</v>
      </c>
      <c r="I18" s="260">
        <f t="shared" si="2"/>
        <v>37.46672961526093</v>
      </c>
      <c r="J18" s="201">
        <v>5475.8</v>
      </c>
      <c r="K18" s="260">
        <v>12549.849999999999</v>
      </c>
      <c r="L18" s="260">
        <v>37.17175902500827</v>
      </c>
      <c r="M18" s="200">
        <v>46650</v>
      </c>
      <c r="N18" s="269">
        <f t="shared" si="3"/>
        <v>12549.850000000002</v>
      </c>
      <c r="O18" s="206">
        <f t="shared" si="4"/>
        <v>46650.030000000006</v>
      </c>
      <c r="P18" s="196"/>
    </row>
    <row r="19" spans="1:16" ht="18">
      <c r="A19" s="35" t="s">
        <v>22</v>
      </c>
      <c r="B19" s="270">
        <v>18447.920000000002</v>
      </c>
      <c r="C19" s="260">
        <f t="shared" si="0"/>
        <v>28.79128378700688</v>
      </c>
      <c r="D19" s="201">
        <v>53113.93</v>
      </c>
      <c r="E19" s="271">
        <v>5436.96</v>
      </c>
      <c r="F19" s="260">
        <f t="shared" si="1"/>
        <v>28.857100291339272</v>
      </c>
      <c r="G19" s="201">
        <v>15689.489999999998</v>
      </c>
      <c r="H19" s="271">
        <v>4343.07</v>
      </c>
      <c r="I19" s="260">
        <f t="shared" si="2"/>
        <v>37.97219478387409</v>
      </c>
      <c r="J19" s="260">
        <v>16491.59</v>
      </c>
      <c r="K19" s="260">
        <v>28227.95</v>
      </c>
      <c r="L19" s="260">
        <v>30.216505272256754</v>
      </c>
      <c r="M19" s="200">
        <v>85295</v>
      </c>
      <c r="N19" s="269">
        <f t="shared" si="3"/>
        <v>28227.95</v>
      </c>
      <c r="O19" s="206">
        <f t="shared" si="4"/>
        <v>85295.01</v>
      </c>
      <c r="P19" s="196"/>
    </row>
    <row r="20" spans="1:16" ht="18">
      <c r="A20" s="35" t="s">
        <v>23</v>
      </c>
      <c r="B20" s="270">
        <v>139.69</v>
      </c>
      <c r="C20" s="260">
        <f t="shared" si="0"/>
        <v>36.99620588445845</v>
      </c>
      <c r="D20" s="260">
        <v>516.8000000000001</v>
      </c>
      <c r="E20" s="271">
        <v>0</v>
      </c>
      <c r="F20" s="260" t="e">
        <f t="shared" si="1"/>
        <v>#DIV/0!</v>
      </c>
      <c r="G20" s="260">
        <v>0</v>
      </c>
      <c r="H20" s="271">
        <v>2.42</v>
      </c>
      <c r="I20" s="260">
        <f t="shared" si="2"/>
        <v>33.80165289256198</v>
      </c>
      <c r="J20" s="260">
        <v>8.18</v>
      </c>
      <c r="K20" s="260">
        <v>142.10999999999999</v>
      </c>
      <c r="L20" s="260">
        <v>36.939694602772505</v>
      </c>
      <c r="M20" s="200">
        <v>524.95</v>
      </c>
      <c r="N20" s="269">
        <f t="shared" si="3"/>
        <v>142.10999999999999</v>
      </c>
      <c r="O20" s="206">
        <f t="shared" si="4"/>
        <v>524.98</v>
      </c>
      <c r="P20" s="196"/>
    </row>
    <row r="21" spans="1:16" ht="18">
      <c r="A21" s="110" t="s">
        <v>24</v>
      </c>
      <c r="B21" s="272">
        <v>1693.9800000000002</v>
      </c>
      <c r="C21" s="261">
        <f t="shared" si="0"/>
        <v>35.31759524905843</v>
      </c>
      <c r="D21" s="261">
        <v>5982.7300000000005</v>
      </c>
      <c r="E21" s="273">
        <v>1498.31</v>
      </c>
      <c r="F21" s="261">
        <f t="shared" si="1"/>
        <v>39.55396413292309</v>
      </c>
      <c r="G21" s="261">
        <v>5926.41</v>
      </c>
      <c r="H21" s="273">
        <v>547.57</v>
      </c>
      <c r="I21" s="261">
        <f t="shared" si="2"/>
        <v>42.37339518235111</v>
      </c>
      <c r="J21" s="155">
        <v>2320.2400000000002</v>
      </c>
      <c r="K21" s="261">
        <v>3739.8599999999997</v>
      </c>
      <c r="L21" s="261">
        <v>38.046878760167495</v>
      </c>
      <c r="M21" s="156">
        <v>14229</v>
      </c>
      <c r="N21" s="269">
        <f t="shared" si="3"/>
        <v>3739.86</v>
      </c>
      <c r="O21" s="206">
        <f t="shared" si="4"/>
        <v>14229.38</v>
      </c>
      <c r="P21" s="196"/>
    </row>
    <row r="22" spans="1:16" ht="15.75" thickBot="1">
      <c r="A22" s="103" t="s">
        <v>25</v>
      </c>
      <c r="B22" s="71">
        <f>SUM(B8:B21)</f>
        <v>137105.79000000004</v>
      </c>
      <c r="C22" s="158">
        <f t="shared" si="0"/>
        <v>31.5371801584747</v>
      </c>
      <c r="D22" s="71">
        <f>SUM(D8:D21)</f>
        <v>432393</v>
      </c>
      <c r="E22" s="71">
        <f>SUM(E8:E21)</f>
        <v>50786.92999999999</v>
      </c>
      <c r="F22" s="158">
        <f t="shared" si="1"/>
        <v>30.10057705791628</v>
      </c>
      <c r="G22" s="71">
        <f>SUM(G8:G21)</f>
        <v>152871.59</v>
      </c>
      <c r="H22" s="71">
        <f>SUM(H8:H21)</f>
        <v>35273.02</v>
      </c>
      <c r="I22" s="158">
        <f t="shared" si="2"/>
        <v>35.90092937888505</v>
      </c>
      <c r="J22" s="71">
        <f>SUM(J8:J21)</f>
        <v>126633.41999999998</v>
      </c>
      <c r="K22" s="71">
        <f>SUM(K8:K21)</f>
        <v>223165.74</v>
      </c>
      <c r="L22" s="71">
        <v>31.899921107962182</v>
      </c>
      <c r="M22" s="71">
        <f>SUM(M8:M21)</f>
        <v>711896.95</v>
      </c>
      <c r="N22" s="76">
        <f>SUM((I22/F22)*100)-100</f>
        <v>19.26990406133531</v>
      </c>
      <c r="O22" s="206">
        <f t="shared" si="4"/>
        <v>711898.01</v>
      </c>
      <c r="P22" s="196"/>
    </row>
    <row r="23" spans="1:13" ht="15" thickTop="1">
      <c r="A23" s="372" t="s">
        <v>47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</row>
    <row r="24" spans="1:13" ht="14.25">
      <c r="A24" s="373" t="s">
        <v>38</v>
      </c>
      <c r="B24" s="373"/>
      <c r="C24" s="374"/>
      <c r="D24" s="373"/>
      <c r="E24" s="373"/>
      <c r="F24" s="374"/>
      <c r="G24" s="373"/>
      <c r="H24" s="373"/>
      <c r="I24" s="374"/>
      <c r="J24" s="373"/>
      <c r="K24" s="373"/>
      <c r="L24" s="374"/>
      <c r="M24" s="373"/>
    </row>
    <row r="25" spans="11:13" ht="15" thickBot="1">
      <c r="K25" s="366" t="s">
        <v>27</v>
      </c>
      <c r="L25" s="366"/>
      <c r="M25" s="366"/>
    </row>
    <row r="26" spans="1:16" s="56" customFormat="1" ht="15" thickTop="1">
      <c r="A26" s="375" t="s">
        <v>0</v>
      </c>
      <c r="B26" s="357" t="s">
        <v>26</v>
      </c>
      <c r="C26" s="357"/>
      <c r="D26" s="357"/>
      <c r="E26" s="358" t="s">
        <v>1</v>
      </c>
      <c r="F26" s="358"/>
      <c r="G26" s="358"/>
      <c r="H26" s="359" t="s">
        <v>33</v>
      </c>
      <c r="I26" s="360"/>
      <c r="J26" s="360"/>
      <c r="K26" s="361" t="s">
        <v>34</v>
      </c>
      <c r="L26" s="362"/>
      <c r="M26" s="363"/>
      <c r="N26" s="77"/>
      <c r="O26" s="77"/>
      <c r="P26" s="77"/>
    </row>
    <row r="27" spans="1:16" s="56" customFormat="1" ht="28.5">
      <c r="A27" s="376"/>
      <c r="B27" s="51" t="s">
        <v>2</v>
      </c>
      <c r="C27" s="52" t="s">
        <v>3</v>
      </c>
      <c r="D27" s="51" t="s">
        <v>4</v>
      </c>
      <c r="E27" s="84" t="s">
        <v>2</v>
      </c>
      <c r="F27" s="85" t="s">
        <v>3</v>
      </c>
      <c r="G27" s="84" t="s">
        <v>4</v>
      </c>
      <c r="H27" s="88" t="s">
        <v>2</v>
      </c>
      <c r="I27" s="89" t="s">
        <v>3</v>
      </c>
      <c r="J27" s="90" t="s">
        <v>4</v>
      </c>
      <c r="K27" s="94" t="s">
        <v>2</v>
      </c>
      <c r="L27" s="95" t="s">
        <v>3</v>
      </c>
      <c r="M27" s="96" t="s">
        <v>4</v>
      </c>
      <c r="N27" s="77"/>
      <c r="O27" s="78"/>
      <c r="P27" s="77"/>
    </row>
    <row r="28" spans="1:16" s="56" customFormat="1" ht="15">
      <c r="A28" s="81" t="s">
        <v>5</v>
      </c>
      <c r="B28" s="54" t="s">
        <v>6</v>
      </c>
      <c r="C28" s="55" t="s">
        <v>7</v>
      </c>
      <c r="D28" s="54" t="s">
        <v>8</v>
      </c>
      <c r="E28" s="86" t="s">
        <v>9</v>
      </c>
      <c r="F28" s="87" t="s">
        <v>10</v>
      </c>
      <c r="G28" s="86" t="s">
        <v>11</v>
      </c>
      <c r="H28" s="91"/>
      <c r="I28" s="92"/>
      <c r="J28" s="93"/>
      <c r="K28" s="97"/>
      <c r="L28" s="98"/>
      <c r="M28" s="99"/>
      <c r="N28" s="77"/>
      <c r="O28" s="77"/>
      <c r="P28" s="77"/>
    </row>
    <row r="29" spans="1:13" ht="15">
      <c r="A29" s="116"/>
      <c r="B29" s="117"/>
      <c r="C29" s="118"/>
      <c r="D29" s="119"/>
      <c r="E29" s="119"/>
      <c r="F29" s="118"/>
      <c r="G29" s="119"/>
      <c r="H29" s="119"/>
      <c r="I29" s="118"/>
      <c r="J29" s="120"/>
      <c r="K29" s="119"/>
      <c r="L29" s="118"/>
      <c r="M29" s="153"/>
    </row>
    <row r="30" spans="1:14" ht="15">
      <c r="A30" s="179" t="s">
        <v>12</v>
      </c>
      <c r="B30" s="230">
        <v>303</v>
      </c>
      <c r="C30" s="229">
        <f>D30/B30*10</f>
        <v>58.24779068041238</v>
      </c>
      <c r="D30" s="234">
        <v>1764.9080576164952</v>
      </c>
      <c r="E30" s="230">
        <v>59.8</v>
      </c>
      <c r="F30" s="229">
        <f>G30/E30*10</f>
        <v>53.67981700000001</v>
      </c>
      <c r="G30" s="235">
        <v>321.00530566000003</v>
      </c>
      <c r="H30" s="230">
        <v>456.2</v>
      </c>
      <c r="I30" s="229">
        <f>J30/H30*10</f>
        <v>42.89077685106381</v>
      </c>
      <c r="J30" s="235">
        <v>1956.677239945531</v>
      </c>
      <c r="K30" s="230">
        <f>SUM(B30+E30+H30)</f>
        <v>819</v>
      </c>
      <c r="L30" s="229">
        <f>M30/K30*10</f>
        <v>49.36008062542157</v>
      </c>
      <c r="M30" s="239">
        <f>SUM(D30+G30+J30)</f>
        <v>4042.5906032220264</v>
      </c>
      <c r="N30" s="152">
        <f>B30+E30+H30</f>
        <v>819</v>
      </c>
    </row>
    <row r="31" spans="1:14" ht="15">
      <c r="A31" s="179" t="s">
        <v>13</v>
      </c>
      <c r="B31" s="230">
        <v>9440.4</v>
      </c>
      <c r="C31" s="229">
        <f aca="true" t="shared" si="5" ref="C31:C43">D31/B31*10</f>
        <v>51.25651833962265</v>
      </c>
      <c r="D31" s="234">
        <v>48388.20357333736</v>
      </c>
      <c r="E31" s="230">
        <v>7065</v>
      </c>
      <c r="F31" s="229">
        <f aca="true" t="shared" si="6" ref="F31:F43">G31/E31*10</f>
        <v>46.94355927272727</v>
      </c>
      <c r="G31" s="235">
        <v>33165.624626181816</v>
      </c>
      <c r="H31" s="230">
        <v>8870.7</v>
      </c>
      <c r="I31" s="229">
        <f aca="true" t="shared" si="7" ref="I31:I43">J31/H31*10</f>
        <v>44.86642927659573</v>
      </c>
      <c r="J31" s="235">
        <v>39799.66341838978</v>
      </c>
      <c r="K31" s="230">
        <f aca="true" t="shared" si="8" ref="K31:M43">SUM(B31+E31+H31)</f>
        <v>25376.100000000002</v>
      </c>
      <c r="L31" s="229">
        <f aca="true" t="shared" si="9" ref="L31:L44">M31/K31*10</f>
        <v>47.82196303526112</v>
      </c>
      <c r="M31" s="239">
        <f t="shared" si="8"/>
        <v>121353.49161790896</v>
      </c>
      <c r="N31" s="152">
        <f aca="true" t="shared" si="10" ref="N31:N43">M31*1000</f>
        <v>121353491.61790897</v>
      </c>
    </row>
    <row r="32" spans="1:14" ht="15">
      <c r="A32" s="179" t="s">
        <v>14</v>
      </c>
      <c r="B32" s="230">
        <v>2832</v>
      </c>
      <c r="C32" s="229">
        <f t="shared" si="5"/>
        <v>72.04035372972976</v>
      </c>
      <c r="D32" s="234">
        <v>20401.828176259467</v>
      </c>
      <c r="E32" s="230">
        <v>1421</v>
      </c>
      <c r="F32" s="229">
        <f t="shared" si="6"/>
        <v>68.14308939130436</v>
      </c>
      <c r="G32" s="235">
        <v>9683.13300250435</v>
      </c>
      <c r="H32" s="230">
        <v>2790</v>
      </c>
      <c r="I32" s="229">
        <f t="shared" si="7"/>
        <v>72.73110171428573</v>
      </c>
      <c r="J32" s="235">
        <v>20291.97737828572</v>
      </c>
      <c r="K32" s="230">
        <f t="shared" si="8"/>
        <v>7043</v>
      </c>
      <c r="L32" s="229">
        <f t="shared" si="9"/>
        <v>71.52767081790364</v>
      </c>
      <c r="M32" s="239">
        <f t="shared" si="8"/>
        <v>50376.938557049536</v>
      </c>
      <c r="N32" s="152">
        <f t="shared" si="10"/>
        <v>50376938.557049535</v>
      </c>
    </row>
    <row r="33" spans="1:14" ht="15">
      <c r="A33" s="179" t="s">
        <v>36</v>
      </c>
      <c r="B33" s="230">
        <v>326</v>
      </c>
      <c r="C33" s="229">
        <f t="shared" si="5"/>
        <v>58.24779068041238</v>
      </c>
      <c r="D33" s="234">
        <v>1898.8779761814435</v>
      </c>
      <c r="E33" s="230">
        <v>244</v>
      </c>
      <c r="F33" s="229">
        <f t="shared" si="6"/>
        <v>53.679817</v>
      </c>
      <c r="G33" s="235">
        <v>1309.7875348</v>
      </c>
      <c r="H33" s="230">
        <v>533.5</v>
      </c>
      <c r="I33" s="229">
        <f t="shared" si="7"/>
        <v>42.89077685106381</v>
      </c>
      <c r="J33" s="235">
        <v>2288.222945004254</v>
      </c>
      <c r="K33" s="230">
        <f t="shared" si="8"/>
        <v>1103.5</v>
      </c>
      <c r="L33" s="229">
        <f t="shared" si="9"/>
        <v>49.81321663784048</v>
      </c>
      <c r="M33" s="239">
        <f t="shared" si="8"/>
        <v>5496.888455985698</v>
      </c>
      <c r="N33" s="152">
        <f t="shared" si="10"/>
        <v>5496888.455985698</v>
      </c>
    </row>
    <row r="34" spans="1:14" ht="15">
      <c r="A34" s="179" t="s">
        <v>15</v>
      </c>
      <c r="B34" s="230">
        <v>1036</v>
      </c>
      <c r="C34" s="229">
        <f t="shared" si="5"/>
        <v>58.24779068041238</v>
      </c>
      <c r="D34" s="234">
        <v>6034.471114490722</v>
      </c>
      <c r="E34" s="230">
        <v>64</v>
      </c>
      <c r="F34" s="229">
        <f t="shared" si="6"/>
        <v>53.679817</v>
      </c>
      <c r="G34" s="235">
        <v>343.5508288</v>
      </c>
      <c r="H34" s="230">
        <v>942</v>
      </c>
      <c r="I34" s="229">
        <f t="shared" si="7"/>
        <v>61.72224</v>
      </c>
      <c r="J34" s="235">
        <v>5814.235008</v>
      </c>
      <c r="K34" s="230">
        <f t="shared" si="8"/>
        <v>2042</v>
      </c>
      <c r="L34" s="229">
        <f t="shared" si="9"/>
        <v>59.707428752648</v>
      </c>
      <c r="M34" s="239">
        <f t="shared" si="8"/>
        <v>12192.256951290721</v>
      </c>
      <c r="N34" s="152">
        <f t="shared" si="10"/>
        <v>12192256.951290721</v>
      </c>
    </row>
    <row r="35" spans="1:14" ht="15">
      <c r="A35" s="179" t="s">
        <v>16</v>
      </c>
      <c r="B35" s="230">
        <v>487</v>
      </c>
      <c r="C35" s="229">
        <f t="shared" si="5"/>
        <v>58.24779068041238</v>
      </c>
      <c r="D35" s="234">
        <v>2836.6674061360827</v>
      </c>
      <c r="E35" s="230">
        <v>27</v>
      </c>
      <c r="F35" s="229">
        <f t="shared" si="6"/>
        <v>53.67981700000001</v>
      </c>
      <c r="G35" s="235">
        <v>144.9355059</v>
      </c>
      <c r="H35" s="230">
        <v>194</v>
      </c>
      <c r="I35" s="229">
        <f t="shared" si="7"/>
        <v>42.89077685106381</v>
      </c>
      <c r="J35" s="235">
        <v>832.081070910638</v>
      </c>
      <c r="K35" s="230">
        <f t="shared" si="8"/>
        <v>708</v>
      </c>
      <c r="L35" s="229">
        <f t="shared" si="9"/>
        <v>53.86559297947346</v>
      </c>
      <c r="M35" s="239">
        <f t="shared" si="8"/>
        <v>3813.683982946721</v>
      </c>
      <c r="N35" s="152">
        <f t="shared" si="10"/>
        <v>3813683.982946721</v>
      </c>
    </row>
    <row r="36" spans="1:14" ht="15">
      <c r="A36" s="179" t="s">
        <v>17</v>
      </c>
      <c r="B36" s="230">
        <v>1083</v>
      </c>
      <c r="C36" s="229">
        <f t="shared" si="5"/>
        <v>58.24779068041238</v>
      </c>
      <c r="D36" s="234">
        <v>6308.235730688661</v>
      </c>
      <c r="E36" s="230">
        <v>59</v>
      </c>
      <c r="F36" s="229">
        <f t="shared" si="6"/>
        <v>53.679816999999986</v>
      </c>
      <c r="G36" s="235">
        <v>316.71092029999994</v>
      </c>
      <c r="H36" s="230">
        <v>203</v>
      </c>
      <c r="I36" s="229">
        <f t="shared" si="7"/>
        <v>42.89077685106381</v>
      </c>
      <c r="J36" s="235">
        <v>870.6827700765954</v>
      </c>
      <c r="K36" s="230">
        <f t="shared" si="8"/>
        <v>1345</v>
      </c>
      <c r="L36" s="229">
        <f t="shared" si="9"/>
        <v>55.72958677371937</v>
      </c>
      <c r="M36" s="239">
        <f t="shared" si="8"/>
        <v>7495.629421065256</v>
      </c>
      <c r="N36" s="152">
        <f t="shared" si="10"/>
        <v>7495629.421065256</v>
      </c>
    </row>
    <row r="37" spans="1:14" ht="15">
      <c r="A37" s="179" t="s">
        <v>18</v>
      </c>
      <c r="B37" s="230">
        <v>133.9</v>
      </c>
      <c r="C37" s="229">
        <f t="shared" si="5"/>
        <v>58.24779068041238</v>
      </c>
      <c r="D37" s="234">
        <v>779.9379172107218</v>
      </c>
      <c r="E37" s="230">
        <v>53.5</v>
      </c>
      <c r="F37" s="229">
        <f t="shared" si="6"/>
        <v>53.679817</v>
      </c>
      <c r="G37" s="235">
        <v>287.18702095</v>
      </c>
      <c r="H37" s="230">
        <v>376.5</v>
      </c>
      <c r="I37" s="229">
        <f t="shared" si="7"/>
        <v>42.89077685106381</v>
      </c>
      <c r="J37" s="235">
        <v>1614.8377484425525</v>
      </c>
      <c r="K37" s="230">
        <f t="shared" si="8"/>
        <v>563.9</v>
      </c>
      <c r="L37" s="229">
        <f t="shared" si="9"/>
        <v>47.56096269911818</v>
      </c>
      <c r="M37" s="239">
        <f t="shared" si="8"/>
        <v>2681.962686603274</v>
      </c>
      <c r="N37" s="152">
        <f t="shared" si="10"/>
        <v>2681962.686603274</v>
      </c>
    </row>
    <row r="38" spans="1:14" ht="15">
      <c r="A38" s="179" t="s">
        <v>19</v>
      </c>
      <c r="B38" s="230">
        <v>291</v>
      </c>
      <c r="C38" s="229">
        <f t="shared" si="5"/>
        <v>58.24779068041237</v>
      </c>
      <c r="D38" s="234">
        <v>1695.0107088</v>
      </c>
      <c r="E38" s="230">
        <v>1</v>
      </c>
      <c r="F38" s="229">
        <f t="shared" si="6"/>
        <v>53.679817</v>
      </c>
      <c r="G38" s="235">
        <v>5.3679817</v>
      </c>
      <c r="H38" s="230">
        <v>86</v>
      </c>
      <c r="I38" s="229">
        <f t="shared" si="7"/>
        <v>53.59850399999999</v>
      </c>
      <c r="J38" s="235">
        <v>460.9471343999999</v>
      </c>
      <c r="K38" s="230">
        <f t="shared" si="8"/>
        <v>378</v>
      </c>
      <c r="L38" s="229">
        <f t="shared" si="9"/>
        <v>57.17793187566138</v>
      </c>
      <c r="M38" s="239">
        <f t="shared" si="8"/>
        <v>2161.3258249</v>
      </c>
      <c r="N38" s="152">
        <f t="shared" si="10"/>
        <v>2161325.8249</v>
      </c>
    </row>
    <row r="39" spans="1:14" ht="15">
      <c r="A39" s="179" t="s">
        <v>20</v>
      </c>
      <c r="B39" s="230">
        <v>301</v>
      </c>
      <c r="C39" s="229">
        <f t="shared" si="5"/>
        <v>17.790528000000002</v>
      </c>
      <c r="D39" s="234">
        <v>535.4948928</v>
      </c>
      <c r="E39" s="230">
        <v>8</v>
      </c>
      <c r="F39" s="229">
        <f t="shared" si="6"/>
        <v>53.679817</v>
      </c>
      <c r="G39" s="235">
        <v>42.9438536</v>
      </c>
      <c r="H39" s="230">
        <v>23</v>
      </c>
      <c r="I39" s="229">
        <f t="shared" si="7"/>
        <v>42.89077685106381</v>
      </c>
      <c r="J39" s="235">
        <v>98.64878675744677</v>
      </c>
      <c r="K39" s="230">
        <f t="shared" si="8"/>
        <v>332</v>
      </c>
      <c r="L39" s="229">
        <f t="shared" si="9"/>
        <v>20.39420280594719</v>
      </c>
      <c r="M39" s="239">
        <f t="shared" si="8"/>
        <v>677.0875331574468</v>
      </c>
      <c r="N39" s="152">
        <f t="shared" si="10"/>
        <v>677087.5331574469</v>
      </c>
    </row>
    <row r="40" spans="1:14" ht="15">
      <c r="A40" s="179" t="s">
        <v>21</v>
      </c>
      <c r="B40" s="230">
        <v>0</v>
      </c>
      <c r="C40" s="229">
        <v>0</v>
      </c>
      <c r="D40" s="234">
        <v>0</v>
      </c>
      <c r="E40" s="230">
        <v>0</v>
      </c>
      <c r="F40" s="229">
        <v>0</v>
      </c>
      <c r="G40" s="235">
        <v>0</v>
      </c>
      <c r="H40" s="230">
        <v>0</v>
      </c>
      <c r="I40" s="229">
        <v>0</v>
      </c>
      <c r="J40" s="235">
        <v>0</v>
      </c>
      <c r="K40" s="230">
        <f t="shared" si="8"/>
        <v>0</v>
      </c>
      <c r="L40" s="229">
        <v>0</v>
      </c>
      <c r="M40" s="239">
        <f t="shared" si="8"/>
        <v>0</v>
      </c>
      <c r="N40" s="152">
        <f t="shared" si="10"/>
        <v>0</v>
      </c>
    </row>
    <row r="41" spans="1:14" ht="15">
      <c r="A41" s="179" t="s">
        <v>22</v>
      </c>
      <c r="B41" s="230">
        <v>324.79999999999995</v>
      </c>
      <c r="C41" s="229">
        <f t="shared" si="5"/>
        <v>58.247790680412386</v>
      </c>
      <c r="D41" s="234">
        <v>1891.8882412997941</v>
      </c>
      <c r="E41" s="230">
        <v>471</v>
      </c>
      <c r="F41" s="229">
        <f t="shared" si="6"/>
        <v>57.51200123076924</v>
      </c>
      <c r="G41" s="235">
        <v>2708.8152579692314</v>
      </c>
      <c r="H41" s="230">
        <v>146.3</v>
      </c>
      <c r="I41" s="229">
        <f t="shared" si="7"/>
        <v>30.861119999999996</v>
      </c>
      <c r="J41" s="235">
        <v>451.49818559999994</v>
      </c>
      <c r="K41" s="230">
        <f t="shared" si="8"/>
        <v>942.0999999999999</v>
      </c>
      <c r="L41" s="229">
        <f t="shared" si="9"/>
        <v>53.62702138699741</v>
      </c>
      <c r="M41" s="239">
        <f t="shared" si="8"/>
        <v>5052.2016848690255</v>
      </c>
      <c r="N41" s="152">
        <f t="shared" si="10"/>
        <v>5052201.684869026</v>
      </c>
    </row>
    <row r="42" spans="1:14" ht="15">
      <c r="A42" s="179" t="s">
        <v>23</v>
      </c>
      <c r="B42" s="230">
        <v>0</v>
      </c>
      <c r="C42" s="229">
        <v>0</v>
      </c>
      <c r="D42" s="234">
        <v>0</v>
      </c>
      <c r="E42" s="230">
        <v>0</v>
      </c>
      <c r="F42" s="229">
        <v>0</v>
      </c>
      <c r="G42" s="235">
        <v>0</v>
      </c>
      <c r="H42" s="230">
        <v>0</v>
      </c>
      <c r="I42" s="229">
        <v>0</v>
      </c>
      <c r="J42" s="235">
        <v>0</v>
      </c>
      <c r="K42" s="230">
        <f t="shared" si="8"/>
        <v>0</v>
      </c>
      <c r="L42" s="229">
        <v>0</v>
      </c>
      <c r="M42" s="239">
        <f t="shared" si="8"/>
        <v>0</v>
      </c>
      <c r="N42" s="152">
        <f t="shared" si="10"/>
        <v>0</v>
      </c>
    </row>
    <row r="43" spans="1:14" ht="15">
      <c r="A43" s="193" t="s">
        <v>24</v>
      </c>
      <c r="B43" s="236">
        <v>126</v>
      </c>
      <c r="C43" s="231">
        <f t="shared" si="5"/>
        <v>41.692767999999994</v>
      </c>
      <c r="D43" s="237">
        <v>525.3288768</v>
      </c>
      <c r="E43" s="236">
        <v>106</v>
      </c>
      <c r="F43" s="231">
        <f t="shared" si="6"/>
        <v>57.849472000000006</v>
      </c>
      <c r="G43" s="238">
        <v>613.2044032</v>
      </c>
      <c r="H43" s="236">
        <v>158</v>
      </c>
      <c r="I43" s="231">
        <f t="shared" si="7"/>
        <v>42.89077685106381</v>
      </c>
      <c r="J43" s="238">
        <v>677.6742742468082</v>
      </c>
      <c r="K43" s="236">
        <f t="shared" si="8"/>
        <v>390</v>
      </c>
      <c r="L43" s="231">
        <f t="shared" si="9"/>
        <v>46.569424467866874</v>
      </c>
      <c r="M43" s="240">
        <f t="shared" si="8"/>
        <v>1816.2075542468083</v>
      </c>
      <c r="N43" s="152">
        <f t="shared" si="10"/>
        <v>1816207.5542468084</v>
      </c>
    </row>
    <row r="44" spans="1:15" ht="15.75" thickBot="1">
      <c r="A44" s="192" t="s">
        <v>25</v>
      </c>
      <c r="B44" s="233">
        <f>SUM(B30:B43)</f>
        <v>16684.1</v>
      </c>
      <c r="C44" s="232">
        <f>D44/B44*10</f>
        <v>55.778167639621394</v>
      </c>
      <c r="D44" s="233">
        <f>SUM(D30:D43)</f>
        <v>93060.85267162071</v>
      </c>
      <c r="E44" s="233">
        <f>SUM(E30:E43)</f>
        <v>9579.3</v>
      </c>
      <c r="F44" s="232">
        <f>G44/E44*10</f>
        <v>51.0916937997196</v>
      </c>
      <c r="G44" s="233">
        <f>SUM(G30:G43)</f>
        <v>48942.2662415654</v>
      </c>
      <c r="H44" s="233">
        <f>SUM(H30:H43)</f>
        <v>14779.2</v>
      </c>
      <c r="I44" s="232">
        <f>J44/H44*10</f>
        <v>50.85332491613845</v>
      </c>
      <c r="J44" s="233">
        <f>SUM(J30:J43)</f>
        <v>75157.14596005934</v>
      </c>
      <c r="K44" s="233">
        <f>SUM(K30:K43)</f>
        <v>41042.600000000006</v>
      </c>
      <c r="L44" s="232">
        <f t="shared" si="9"/>
        <v>52.910942501996814</v>
      </c>
      <c r="M44" s="241">
        <f>SUM(M30:M43)</f>
        <v>217160.2648732455</v>
      </c>
      <c r="N44" s="76">
        <f>SUM((I44/F44)*100)-100</f>
        <v>-0.46655114726780766</v>
      </c>
      <c r="O44" s="152">
        <f>I44-F44</f>
        <v>-0.2383688835811526</v>
      </c>
    </row>
    <row r="45" spans="1:14" ht="15" thickTop="1">
      <c r="A45" s="372" t="s">
        <v>44</v>
      </c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152">
        <f>M44-'[1]Jagung'!$Z$17</f>
        <v>-114040.07679369481</v>
      </c>
    </row>
    <row r="46" spans="1:13" ht="14.25">
      <c r="A46" s="377" t="s">
        <v>38</v>
      </c>
      <c r="B46" s="377"/>
      <c r="C46" s="378"/>
      <c r="D46" s="377"/>
      <c r="E46" s="377"/>
      <c r="F46" s="378"/>
      <c r="G46" s="377"/>
      <c r="H46" s="377"/>
      <c r="I46" s="378"/>
      <c r="J46" s="377"/>
      <c r="K46" s="377"/>
      <c r="L46" s="378"/>
      <c r="M46" s="377"/>
    </row>
    <row r="47" spans="11:13" ht="15" thickBot="1">
      <c r="K47" s="366" t="s">
        <v>28</v>
      </c>
      <c r="L47" s="366"/>
      <c r="M47" s="366"/>
    </row>
    <row r="48" spans="1:16" s="56" customFormat="1" ht="15" thickTop="1">
      <c r="A48" s="375" t="s">
        <v>0</v>
      </c>
      <c r="B48" s="357" t="s">
        <v>26</v>
      </c>
      <c r="C48" s="357"/>
      <c r="D48" s="357"/>
      <c r="E48" s="358" t="s">
        <v>1</v>
      </c>
      <c r="F48" s="358"/>
      <c r="G48" s="358"/>
      <c r="H48" s="359" t="s">
        <v>33</v>
      </c>
      <c r="I48" s="360"/>
      <c r="J48" s="360"/>
      <c r="K48" s="361" t="s">
        <v>34</v>
      </c>
      <c r="L48" s="362"/>
      <c r="M48" s="363"/>
      <c r="N48" s="77"/>
      <c r="O48" s="77"/>
      <c r="P48" s="77"/>
    </row>
    <row r="49" spans="1:16" s="56" customFormat="1" ht="28.5">
      <c r="A49" s="376"/>
      <c r="B49" s="51" t="s">
        <v>2</v>
      </c>
      <c r="C49" s="52" t="s">
        <v>3</v>
      </c>
      <c r="D49" s="51" t="s">
        <v>4</v>
      </c>
      <c r="E49" s="84" t="s">
        <v>2</v>
      </c>
      <c r="F49" s="85" t="s">
        <v>3</v>
      </c>
      <c r="G49" s="84" t="s">
        <v>4</v>
      </c>
      <c r="H49" s="88" t="s">
        <v>2</v>
      </c>
      <c r="I49" s="89" t="s">
        <v>3</v>
      </c>
      <c r="J49" s="90" t="s">
        <v>4</v>
      </c>
      <c r="K49" s="94" t="s">
        <v>2</v>
      </c>
      <c r="L49" s="95" t="s">
        <v>3</v>
      </c>
      <c r="M49" s="96" t="s">
        <v>4</v>
      </c>
      <c r="N49" s="77"/>
      <c r="O49" s="78"/>
      <c r="P49" s="77"/>
    </row>
    <row r="50" spans="1:16" s="56" customFormat="1" ht="15">
      <c r="A50" s="81" t="s">
        <v>5</v>
      </c>
      <c r="B50" s="54" t="s">
        <v>6</v>
      </c>
      <c r="C50" s="55" t="s">
        <v>7</v>
      </c>
      <c r="D50" s="54" t="s">
        <v>8</v>
      </c>
      <c r="E50" s="86" t="s">
        <v>9</v>
      </c>
      <c r="F50" s="87" t="s">
        <v>10</v>
      </c>
      <c r="G50" s="86" t="s">
        <v>11</v>
      </c>
      <c r="H50" s="91"/>
      <c r="I50" s="92"/>
      <c r="J50" s="93"/>
      <c r="K50" s="97"/>
      <c r="L50" s="98"/>
      <c r="M50" s="99"/>
      <c r="N50" s="77"/>
      <c r="O50" s="77"/>
      <c r="P50" s="77"/>
    </row>
    <row r="51" spans="1:13" ht="15">
      <c r="A51" s="82"/>
      <c r="B51" s="15"/>
      <c r="C51" s="16"/>
      <c r="D51" s="17"/>
      <c r="E51" s="17"/>
      <c r="F51" s="16"/>
      <c r="G51" s="17"/>
      <c r="H51" s="17"/>
      <c r="I51" s="16"/>
      <c r="J51" s="18"/>
      <c r="K51" s="17"/>
      <c r="L51" s="16"/>
      <c r="M51" s="19"/>
    </row>
    <row r="52" spans="1:13" ht="15">
      <c r="A52" s="35" t="s">
        <v>12</v>
      </c>
      <c r="B52" s="242">
        <v>1.4</v>
      </c>
      <c r="C52" s="73">
        <v>15.440666358381499</v>
      </c>
      <c r="D52" s="243">
        <v>2.1616932901734094</v>
      </c>
      <c r="E52" s="244">
        <v>78.3</v>
      </c>
      <c r="F52" s="245">
        <v>27.699599999999997</v>
      </c>
      <c r="G52" s="243">
        <v>216.88786799999997</v>
      </c>
      <c r="H52" s="244">
        <v>1</v>
      </c>
      <c r="I52" s="245">
        <v>17.790169860228715</v>
      </c>
      <c r="J52" s="243">
        <v>1.7790169860228715</v>
      </c>
      <c r="K52" s="246">
        <f>B52+E52+H52</f>
        <v>80.7</v>
      </c>
      <c r="L52" s="73">
        <v>27.36</v>
      </c>
      <c r="M52" s="243">
        <v>220.82857827619625</v>
      </c>
    </row>
    <row r="53" spans="1:13" ht="15">
      <c r="A53" s="35" t="s">
        <v>13</v>
      </c>
      <c r="B53" s="242">
        <v>0</v>
      </c>
      <c r="C53" s="73">
        <v>0</v>
      </c>
      <c r="D53" s="243">
        <v>0</v>
      </c>
      <c r="E53" s="244">
        <v>0</v>
      </c>
      <c r="F53" s="245">
        <v>0</v>
      </c>
      <c r="G53" s="243">
        <v>0</v>
      </c>
      <c r="H53" s="244">
        <v>2</v>
      </c>
      <c r="I53" s="245">
        <v>17.790169860228715</v>
      </c>
      <c r="J53" s="243">
        <v>3.558033972045743</v>
      </c>
      <c r="K53" s="246">
        <f aca="true" t="shared" si="11" ref="K53:K65">B53+E53+H53</f>
        <v>2</v>
      </c>
      <c r="L53" s="73">
        <v>17.79</v>
      </c>
      <c r="M53" s="243">
        <v>3.558033972045743</v>
      </c>
    </row>
    <row r="54" spans="1:13" ht="15">
      <c r="A54" s="35" t="s">
        <v>14</v>
      </c>
      <c r="B54" s="242">
        <v>0</v>
      </c>
      <c r="C54" s="73">
        <v>0</v>
      </c>
      <c r="D54" s="243">
        <v>0</v>
      </c>
      <c r="E54" s="244">
        <v>0</v>
      </c>
      <c r="F54" s="245">
        <v>0</v>
      </c>
      <c r="G54" s="243">
        <v>0</v>
      </c>
      <c r="H54" s="244">
        <v>0</v>
      </c>
      <c r="I54" s="245">
        <v>0</v>
      </c>
      <c r="J54" s="243">
        <v>0</v>
      </c>
      <c r="K54" s="246">
        <f t="shared" si="11"/>
        <v>0</v>
      </c>
      <c r="L54" s="73">
        <v>0</v>
      </c>
      <c r="M54" s="243">
        <v>0</v>
      </c>
    </row>
    <row r="55" spans="1:13" ht="15">
      <c r="A55" s="35" t="s">
        <v>36</v>
      </c>
      <c r="B55" s="242">
        <v>1</v>
      </c>
      <c r="C55" s="73">
        <v>15.440666358381499</v>
      </c>
      <c r="D55" s="243">
        <v>1.5440666358381498</v>
      </c>
      <c r="E55" s="244">
        <v>4</v>
      </c>
      <c r="F55" s="245">
        <v>27.699599999999997</v>
      </c>
      <c r="G55" s="243">
        <v>11.079839999999999</v>
      </c>
      <c r="H55" s="244">
        <v>0</v>
      </c>
      <c r="I55" s="245">
        <v>0</v>
      </c>
      <c r="J55" s="243">
        <v>0</v>
      </c>
      <c r="K55" s="246">
        <f t="shared" si="11"/>
        <v>5</v>
      </c>
      <c r="L55" s="73">
        <v>25.25</v>
      </c>
      <c r="M55" s="243">
        <v>12.623906635838148</v>
      </c>
    </row>
    <row r="56" spans="1:13" ht="15">
      <c r="A56" s="35" t="s">
        <v>15</v>
      </c>
      <c r="B56" s="242">
        <v>0</v>
      </c>
      <c r="C56" s="73">
        <v>0</v>
      </c>
      <c r="D56" s="243">
        <v>0</v>
      </c>
      <c r="E56" s="244">
        <v>0</v>
      </c>
      <c r="F56" s="245">
        <v>0</v>
      </c>
      <c r="G56" s="243">
        <v>0</v>
      </c>
      <c r="H56" s="244">
        <v>1</v>
      </c>
      <c r="I56" s="245">
        <v>17.790169860228715</v>
      </c>
      <c r="J56" s="243">
        <v>1.7790169860228715</v>
      </c>
      <c r="K56" s="246">
        <f t="shared" si="11"/>
        <v>1</v>
      </c>
      <c r="L56" s="73">
        <v>17.79</v>
      </c>
      <c r="M56" s="243">
        <v>1.7790169860228715</v>
      </c>
    </row>
    <row r="57" spans="1:13" ht="15">
      <c r="A57" s="35" t="s">
        <v>16</v>
      </c>
      <c r="B57" s="242">
        <v>1</v>
      </c>
      <c r="C57" s="73">
        <v>15.440666358381499</v>
      </c>
      <c r="D57" s="243">
        <v>1.5440666358381498</v>
      </c>
      <c r="E57" s="244">
        <v>0</v>
      </c>
      <c r="F57" s="245">
        <v>0</v>
      </c>
      <c r="G57" s="243">
        <v>0</v>
      </c>
      <c r="H57" s="244">
        <v>0</v>
      </c>
      <c r="I57" s="245">
        <v>0</v>
      </c>
      <c r="J57" s="243">
        <v>0</v>
      </c>
      <c r="K57" s="246">
        <f t="shared" si="11"/>
        <v>1</v>
      </c>
      <c r="L57" s="73">
        <v>15.44</v>
      </c>
      <c r="M57" s="243">
        <v>1.5440666358381498</v>
      </c>
    </row>
    <row r="58" spans="1:13" ht="15">
      <c r="A58" s="35" t="s">
        <v>17</v>
      </c>
      <c r="B58" s="242">
        <v>0</v>
      </c>
      <c r="C58" s="73">
        <v>0</v>
      </c>
      <c r="D58" s="243">
        <v>0</v>
      </c>
      <c r="E58" s="244">
        <v>0</v>
      </c>
      <c r="F58" s="245">
        <v>0</v>
      </c>
      <c r="G58" s="243">
        <v>0</v>
      </c>
      <c r="H58" s="244">
        <v>1</v>
      </c>
      <c r="I58" s="245">
        <v>17.790169860228715</v>
      </c>
      <c r="J58" s="243">
        <v>1.7790169860228715</v>
      </c>
      <c r="K58" s="246">
        <f t="shared" si="11"/>
        <v>1</v>
      </c>
      <c r="L58" s="73">
        <v>17.79</v>
      </c>
      <c r="M58" s="243">
        <v>1.7790169860228715</v>
      </c>
    </row>
    <row r="59" spans="1:13" ht="15">
      <c r="A59" s="35" t="s">
        <v>18</v>
      </c>
      <c r="B59" s="242">
        <v>0</v>
      </c>
      <c r="C59" s="73">
        <v>0</v>
      </c>
      <c r="D59" s="243">
        <v>0</v>
      </c>
      <c r="E59" s="244">
        <v>0</v>
      </c>
      <c r="F59" s="245">
        <v>0</v>
      </c>
      <c r="G59" s="243">
        <v>0</v>
      </c>
      <c r="H59" s="244">
        <v>1</v>
      </c>
      <c r="I59" s="245">
        <v>17.790169860228715</v>
      </c>
      <c r="J59" s="243">
        <v>1.7790169860228715</v>
      </c>
      <c r="K59" s="246">
        <f t="shared" si="11"/>
        <v>1</v>
      </c>
      <c r="L59" s="73">
        <v>17.79</v>
      </c>
      <c r="M59" s="243">
        <v>1.7790169860228715</v>
      </c>
    </row>
    <row r="60" spans="1:13" ht="15">
      <c r="A60" s="35" t="s">
        <v>19</v>
      </c>
      <c r="B60" s="242">
        <v>0</v>
      </c>
      <c r="C60" s="73">
        <v>0</v>
      </c>
      <c r="D60" s="243">
        <v>0</v>
      </c>
      <c r="E60" s="244">
        <v>0</v>
      </c>
      <c r="F60" s="245">
        <v>0</v>
      </c>
      <c r="G60" s="243">
        <v>0</v>
      </c>
      <c r="H60" s="244">
        <v>0</v>
      </c>
      <c r="I60" s="245">
        <v>0</v>
      </c>
      <c r="J60" s="243">
        <v>0</v>
      </c>
      <c r="K60" s="246">
        <f t="shared" si="11"/>
        <v>0</v>
      </c>
      <c r="L60" s="73">
        <v>0</v>
      </c>
      <c r="M60" s="243">
        <v>0</v>
      </c>
    </row>
    <row r="61" spans="1:13" ht="15">
      <c r="A61" s="35" t="s">
        <v>20</v>
      </c>
      <c r="B61" s="242">
        <v>0</v>
      </c>
      <c r="C61" s="73">
        <v>0</v>
      </c>
      <c r="D61" s="243">
        <v>0</v>
      </c>
      <c r="E61" s="244">
        <v>2</v>
      </c>
      <c r="F61" s="245">
        <v>27.699599999999997</v>
      </c>
      <c r="G61" s="243">
        <v>5.5399199999999995</v>
      </c>
      <c r="H61" s="244">
        <v>1</v>
      </c>
      <c r="I61" s="245">
        <v>17.790169860228715</v>
      </c>
      <c r="J61" s="243">
        <v>1.7790169860228715</v>
      </c>
      <c r="K61" s="246">
        <f t="shared" si="11"/>
        <v>3</v>
      </c>
      <c r="L61" s="73">
        <v>24.4</v>
      </c>
      <c r="M61" s="243">
        <v>7.318936986022871</v>
      </c>
    </row>
    <row r="62" spans="1:13" ht="15">
      <c r="A62" s="35" t="s">
        <v>21</v>
      </c>
      <c r="B62" s="242">
        <v>0</v>
      </c>
      <c r="C62" s="73">
        <v>0</v>
      </c>
      <c r="D62" s="243">
        <v>0</v>
      </c>
      <c r="E62" s="244">
        <v>0</v>
      </c>
      <c r="F62" s="245">
        <v>0</v>
      </c>
      <c r="G62" s="243">
        <v>0</v>
      </c>
      <c r="H62" s="244">
        <v>0</v>
      </c>
      <c r="I62" s="245">
        <v>0</v>
      </c>
      <c r="J62" s="243">
        <v>0</v>
      </c>
      <c r="K62" s="246">
        <f t="shared" si="11"/>
        <v>0</v>
      </c>
      <c r="L62" s="73">
        <v>0</v>
      </c>
      <c r="M62" s="243">
        <v>0</v>
      </c>
    </row>
    <row r="63" spans="1:13" ht="15">
      <c r="A63" s="35" t="s">
        <v>22</v>
      </c>
      <c r="B63" s="242">
        <v>0.3</v>
      </c>
      <c r="C63" s="73">
        <v>15.440666358381499</v>
      </c>
      <c r="D63" s="243">
        <v>0.46321999075144493</v>
      </c>
      <c r="E63" s="244">
        <v>0</v>
      </c>
      <c r="F63" s="245">
        <v>0</v>
      </c>
      <c r="G63" s="243">
        <v>0</v>
      </c>
      <c r="H63" s="244">
        <v>0</v>
      </c>
      <c r="I63" s="245">
        <v>0</v>
      </c>
      <c r="J63" s="243">
        <v>0</v>
      </c>
      <c r="K63" s="246">
        <f t="shared" si="11"/>
        <v>0.3</v>
      </c>
      <c r="L63" s="73">
        <v>15.44</v>
      </c>
      <c r="M63" s="243">
        <v>0.46321999075144493</v>
      </c>
    </row>
    <row r="64" spans="1:13" ht="15">
      <c r="A64" s="35" t="s">
        <v>23</v>
      </c>
      <c r="B64" s="242">
        <v>0</v>
      </c>
      <c r="C64" s="73">
        <v>0</v>
      </c>
      <c r="D64" s="243">
        <v>0</v>
      </c>
      <c r="E64" s="244">
        <v>0</v>
      </c>
      <c r="F64" s="245">
        <v>0</v>
      </c>
      <c r="G64" s="243">
        <v>0</v>
      </c>
      <c r="H64" s="244">
        <v>0</v>
      </c>
      <c r="I64" s="245">
        <v>0</v>
      </c>
      <c r="J64" s="243">
        <v>0</v>
      </c>
      <c r="K64" s="246">
        <f t="shared" si="11"/>
        <v>0</v>
      </c>
      <c r="L64" s="73">
        <v>0</v>
      </c>
      <c r="M64" s="243">
        <v>0</v>
      </c>
    </row>
    <row r="65" spans="1:13" ht="15">
      <c r="A65" s="83" t="s">
        <v>24</v>
      </c>
      <c r="B65" s="247">
        <v>0</v>
      </c>
      <c r="C65" s="135">
        <v>0</v>
      </c>
      <c r="D65" s="248">
        <v>0</v>
      </c>
      <c r="E65" s="249">
        <v>0</v>
      </c>
      <c r="F65" s="250">
        <v>0</v>
      </c>
      <c r="G65" s="248">
        <v>0</v>
      </c>
      <c r="H65" s="249">
        <v>0</v>
      </c>
      <c r="I65" s="250">
        <v>0</v>
      </c>
      <c r="J65" s="248">
        <v>0</v>
      </c>
      <c r="K65" s="251">
        <f t="shared" si="11"/>
        <v>0</v>
      </c>
      <c r="L65" s="74">
        <v>0</v>
      </c>
      <c r="M65" s="248">
        <v>0</v>
      </c>
    </row>
    <row r="66" spans="1:13" ht="15.75" thickBot="1">
      <c r="A66" s="100" t="s">
        <v>25</v>
      </c>
      <c r="B66" s="252">
        <f>SUM(B52:B65)</f>
        <v>3.6999999999999997</v>
      </c>
      <c r="C66" s="253">
        <v>15.44</v>
      </c>
      <c r="D66" s="252">
        <f aca="true" t="shared" si="12" ref="D66:K66">SUM(D52:D65)</f>
        <v>5.7130465526011545</v>
      </c>
      <c r="E66" s="252">
        <f t="shared" si="12"/>
        <v>84.3</v>
      </c>
      <c r="F66" s="253">
        <v>27.7</v>
      </c>
      <c r="G66" s="252">
        <f t="shared" si="12"/>
        <v>233.50762799999995</v>
      </c>
      <c r="H66" s="252">
        <f t="shared" si="12"/>
        <v>7</v>
      </c>
      <c r="I66" s="253">
        <v>17.79</v>
      </c>
      <c r="J66" s="252">
        <f t="shared" si="12"/>
        <v>12.4531189021601</v>
      </c>
      <c r="K66" s="252">
        <f t="shared" si="12"/>
        <v>95</v>
      </c>
      <c r="L66" s="253">
        <v>26.49</v>
      </c>
      <c r="M66" s="252">
        <f>SUM(M52:M65)</f>
        <v>251.6737934547612</v>
      </c>
    </row>
    <row r="67" spans="1:13" ht="15" thickTop="1">
      <c r="A67" s="372" t="s">
        <v>46</v>
      </c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</row>
    <row r="68" spans="1:13" ht="14.25">
      <c r="A68" s="373" t="s">
        <v>38</v>
      </c>
      <c r="B68" s="373"/>
      <c r="C68" s="374"/>
      <c r="D68" s="373"/>
      <c r="E68" s="373"/>
      <c r="F68" s="374"/>
      <c r="G68" s="373"/>
      <c r="H68" s="373"/>
      <c r="I68" s="374"/>
      <c r="J68" s="373"/>
      <c r="K68" s="373"/>
      <c r="L68" s="374"/>
      <c r="M68" s="373"/>
    </row>
    <row r="69" spans="11:13" ht="15" thickBot="1">
      <c r="K69" s="366" t="s">
        <v>29</v>
      </c>
      <c r="L69" s="366"/>
      <c r="M69" s="366"/>
    </row>
    <row r="70" spans="1:16" s="80" customFormat="1" ht="15" thickTop="1">
      <c r="A70" s="375" t="s">
        <v>0</v>
      </c>
      <c r="B70" s="357" t="s">
        <v>26</v>
      </c>
      <c r="C70" s="357"/>
      <c r="D70" s="357"/>
      <c r="E70" s="358" t="s">
        <v>1</v>
      </c>
      <c r="F70" s="358"/>
      <c r="G70" s="358"/>
      <c r="H70" s="359" t="s">
        <v>33</v>
      </c>
      <c r="I70" s="360"/>
      <c r="J70" s="360"/>
      <c r="K70" s="361" t="s">
        <v>34</v>
      </c>
      <c r="L70" s="362"/>
      <c r="M70" s="363"/>
      <c r="N70" s="77"/>
      <c r="O70" s="77"/>
      <c r="P70" s="77"/>
    </row>
    <row r="71" spans="1:16" s="80" customFormat="1" ht="28.5">
      <c r="A71" s="376"/>
      <c r="B71" s="51" t="s">
        <v>2</v>
      </c>
      <c r="C71" s="52" t="s">
        <v>3</v>
      </c>
      <c r="D71" s="51" t="s">
        <v>4</v>
      </c>
      <c r="E71" s="84" t="s">
        <v>2</v>
      </c>
      <c r="F71" s="85" t="s">
        <v>3</v>
      </c>
      <c r="G71" s="84" t="s">
        <v>4</v>
      </c>
      <c r="H71" s="88" t="s">
        <v>2</v>
      </c>
      <c r="I71" s="89" t="s">
        <v>3</v>
      </c>
      <c r="J71" s="90" t="s">
        <v>4</v>
      </c>
      <c r="K71" s="94" t="s">
        <v>2</v>
      </c>
      <c r="L71" s="95" t="s">
        <v>3</v>
      </c>
      <c r="M71" s="96" t="s">
        <v>4</v>
      </c>
      <c r="N71" s="77"/>
      <c r="O71" s="78"/>
      <c r="P71" s="77"/>
    </row>
    <row r="72" spans="1:16" s="80" customFormat="1" ht="15">
      <c r="A72" s="81" t="s">
        <v>5</v>
      </c>
      <c r="B72" s="54" t="s">
        <v>6</v>
      </c>
      <c r="C72" s="55" t="s">
        <v>7</v>
      </c>
      <c r="D72" s="54" t="s">
        <v>8</v>
      </c>
      <c r="E72" s="86" t="s">
        <v>9</v>
      </c>
      <c r="F72" s="87" t="s">
        <v>10</v>
      </c>
      <c r="G72" s="86" t="s">
        <v>11</v>
      </c>
      <c r="H72" s="91"/>
      <c r="I72" s="92"/>
      <c r="J72" s="93"/>
      <c r="K72" s="97"/>
      <c r="L72" s="98"/>
      <c r="M72" s="99"/>
      <c r="N72" s="77"/>
      <c r="O72" s="77"/>
      <c r="P72" s="77"/>
    </row>
    <row r="73" spans="1:13" ht="15">
      <c r="A73" s="82"/>
      <c r="B73" s="15"/>
      <c r="C73" s="16"/>
      <c r="D73" s="215"/>
      <c r="E73" s="215"/>
      <c r="F73" s="16"/>
      <c r="G73" s="17"/>
      <c r="H73" s="17"/>
      <c r="I73" s="16"/>
      <c r="J73" s="18"/>
      <c r="K73" s="17"/>
      <c r="L73" s="16"/>
      <c r="M73" s="19"/>
    </row>
    <row r="74" spans="1:13" ht="15">
      <c r="A74" s="35" t="s">
        <v>12</v>
      </c>
      <c r="B74" s="244">
        <v>5</v>
      </c>
      <c r="C74" s="245">
        <v>11.74016</v>
      </c>
      <c r="D74" s="243">
        <v>5.87008</v>
      </c>
      <c r="E74" s="244">
        <v>1</v>
      </c>
      <c r="F74" s="245">
        <v>13.568</v>
      </c>
      <c r="G74" s="243">
        <v>1.3568</v>
      </c>
      <c r="H74" s="244">
        <v>2</v>
      </c>
      <c r="I74" s="245">
        <v>12.8</v>
      </c>
      <c r="J74" s="243">
        <v>2.56</v>
      </c>
      <c r="K74" s="254">
        <v>8</v>
      </c>
      <c r="L74" s="245">
        <v>12.23</v>
      </c>
      <c r="M74" s="243">
        <v>9.78688</v>
      </c>
    </row>
    <row r="75" spans="1:13" ht="15">
      <c r="A75" s="35" t="s">
        <v>13</v>
      </c>
      <c r="B75" s="244">
        <v>45</v>
      </c>
      <c r="C75" s="245">
        <v>11.74016</v>
      </c>
      <c r="D75" s="243">
        <v>52.83072</v>
      </c>
      <c r="E75" s="244">
        <v>45</v>
      </c>
      <c r="F75" s="245">
        <v>13.01018947368421</v>
      </c>
      <c r="G75" s="243">
        <v>58.545852631578946</v>
      </c>
      <c r="H75" s="244">
        <v>34</v>
      </c>
      <c r="I75" s="245">
        <v>7.972977777777777</v>
      </c>
      <c r="J75" s="243">
        <v>27.108124444444442</v>
      </c>
      <c r="K75" s="254">
        <v>124</v>
      </c>
      <c r="L75" s="245">
        <v>11.17</v>
      </c>
      <c r="M75" s="243">
        <v>138.4846970760234</v>
      </c>
    </row>
    <row r="76" spans="1:13" ht="15">
      <c r="A76" s="35" t="s">
        <v>14</v>
      </c>
      <c r="B76" s="244">
        <v>78</v>
      </c>
      <c r="C76" s="245">
        <v>11.74016</v>
      </c>
      <c r="D76" s="243">
        <v>91.573248</v>
      </c>
      <c r="E76" s="244">
        <v>87</v>
      </c>
      <c r="F76" s="245">
        <v>13.01018947368421</v>
      </c>
      <c r="G76" s="243">
        <v>113.18864842105265</v>
      </c>
      <c r="H76" s="244">
        <v>35</v>
      </c>
      <c r="I76" s="245">
        <v>7.972977777777777</v>
      </c>
      <c r="J76" s="243">
        <v>27.905422222222217</v>
      </c>
      <c r="K76" s="254">
        <v>200</v>
      </c>
      <c r="L76" s="245">
        <v>11.63</v>
      </c>
      <c r="M76" s="243">
        <v>232.66731864327488</v>
      </c>
    </row>
    <row r="77" spans="1:13" ht="15">
      <c r="A77" s="35" t="s">
        <v>36</v>
      </c>
      <c r="B77" s="244">
        <v>17</v>
      </c>
      <c r="C77" s="245">
        <v>11.74016</v>
      </c>
      <c r="D77" s="243">
        <v>19.958271999999997</v>
      </c>
      <c r="E77" s="244">
        <v>9</v>
      </c>
      <c r="F77" s="245">
        <v>13.01018947368421</v>
      </c>
      <c r="G77" s="243">
        <v>11.709170526315791</v>
      </c>
      <c r="H77" s="244">
        <v>4</v>
      </c>
      <c r="I77" s="245">
        <v>6.135466666666667</v>
      </c>
      <c r="J77" s="243">
        <v>2.4541866666666667</v>
      </c>
      <c r="K77" s="254">
        <v>30</v>
      </c>
      <c r="L77" s="245">
        <v>11.37</v>
      </c>
      <c r="M77" s="243">
        <v>34.121629192982454</v>
      </c>
    </row>
    <row r="78" spans="1:13" ht="15">
      <c r="A78" s="35" t="s">
        <v>15</v>
      </c>
      <c r="B78" s="244">
        <v>10</v>
      </c>
      <c r="C78" s="245">
        <v>11.74016</v>
      </c>
      <c r="D78" s="243">
        <v>11.74016</v>
      </c>
      <c r="E78" s="244">
        <v>5</v>
      </c>
      <c r="F78" s="245">
        <v>13.01018947368421</v>
      </c>
      <c r="G78" s="243">
        <v>6.505094736842105</v>
      </c>
      <c r="H78" s="244">
        <v>37</v>
      </c>
      <c r="I78" s="245">
        <v>5.72416</v>
      </c>
      <c r="J78" s="243">
        <v>21.179392</v>
      </c>
      <c r="K78" s="254">
        <v>52</v>
      </c>
      <c r="L78" s="245">
        <v>7.58</v>
      </c>
      <c r="M78" s="243">
        <v>39.42464673684211</v>
      </c>
    </row>
    <row r="79" spans="1:13" ht="15">
      <c r="A79" s="35" t="s">
        <v>16</v>
      </c>
      <c r="B79" s="244">
        <v>13</v>
      </c>
      <c r="C79" s="245">
        <v>11.74016</v>
      </c>
      <c r="D79" s="243">
        <v>15.262208</v>
      </c>
      <c r="E79" s="244">
        <v>8</v>
      </c>
      <c r="F79" s="245">
        <v>13.01018947368421</v>
      </c>
      <c r="G79" s="243">
        <v>10.408151578947368</v>
      </c>
      <c r="H79" s="244">
        <v>12</v>
      </c>
      <c r="I79" s="245">
        <v>7.972977777777777</v>
      </c>
      <c r="J79" s="243">
        <v>9.567573333333332</v>
      </c>
      <c r="K79" s="254">
        <v>33</v>
      </c>
      <c r="L79" s="245">
        <v>10.68</v>
      </c>
      <c r="M79" s="243">
        <v>35.2379329122807</v>
      </c>
    </row>
    <row r="80" spans="1:13" ht="15">
      <c r="A80" s="35" t="s">
        <v>17</v>
      </c>
      <c r="B80" s="244">
        <v>22</v>
      </c>
      <c r="C80" s="245">
        <v>10.918400000000002</v>
      </c>
      <c r="D80" s="243">
        <v>24.020480000000006</v>
      </c>
      <c r="E80" s="244">
        <v>24</v>
      </c>
      <c r="F80" s="245">
        <v>13.01018947368421</v>
      </c>
      <c r="G80" s="243">
        <v>31.224454736842105</v>
      </c>
      <c r="H80" s="244">
        <v>16</v>
      </c>
      <c r="I80" s="245">
        <v>7.972977777777777</v>
      </c>
      <c r="J80" s="243">
        <v>12.756764444444443</v>
      </c>
      <c r="K80" s="254">
        <v>62</v>
      </c>
      <c r="L80" s="245">
        <v>10.97</v>
      </c>
      <c r="M80" s="243">
        <v>68.00169918128655</v>
      </c>
    </row>
    <row r="81" spans="1:13" ht="15">
      <c r="A81" s="35" t="s">
        <v>18</v>
      </c>
      <c r="B81" s="244">
        <v>11</v>
      </c>
      <c r="C81" s="245">
        <v>11.74016</v>
      </c>
      <c r="D81" s="243">
        <v>12.914176</v>
      </c>
      <c r="E81" s="244">
        <v>18.3</v>
      </c>
      <c r="F81" s="245">
        <v>13.01018947368421</v>
      </c>
      <c r="G81" s="243">
        <v>23.808646736842107</v>
      </c>
      <c r="H81" s="244">
        <v>9.5</v>
      </c>
      <c r="I81" s="245">
        <v>7.972977777777777</v>
      </c>
      <c r="J81" s="243">
        <v>7.574328888888888</v>
      </c>
      <c r="K81" s="254">
        <v>38.8</v>
      </c>
      <c r="L81" s="245">
        <v>11.42</v>
      </c>
      <c r="M81" s="243">
        <v>44.29715162573099</v>
      </c>
    </row>
    <row r="82" spans="1:13" ht="15">
      <c r="A82" s="35" t="s">
        <v>19</v>
      </c>
      <c r="B82" s="244">
        <v>1</v>
      </c>
      <c r="C82" s="245">
        <v>11.74016</v>
      </c>
      <c r="D82" s="243">
        <v>1.174016</v>
      </c>
      <c r="E82" s="244">
        <v>2</v>
      </c>
      <c r="F82" s="245">
        <v>10.5728</v>
      </c>
      <c r="G82" s="243">
        <v>2.11456</v>
      </c>
      <c r="H82" s="244">
        <v>2</v>
      </c>
      <c r="I82" s="245">
        <v>11.093333333333332</v>
      </c>
      <c r="J82" s="243">
        <v>2.2186666666666666</v>
      </c>
      <c r="K82" s="254">
        <v>5</v>
      </c>
      <c r="L82" s="245">
        <v>11.01</v>
      </c>
      <c r="M82" s="243">
        <v>5.5072426666666665</v>
      </c>
    </row>
    <row r="83" spans="1:13" ht="15">
      <c r="A83" s="35" t="s">
        <v>20</v>
      </c>
      <c r="B83" s="244">
        <v>5</v>
      </c>
      <c r="C83" s="245">
        <v>11.980799999999999</v>
      </c>
      <c r="D83" s="243">
        <v>5.990399999999999</v>
      </c>
      <c r="E83" s="244">
        <v>3</v>
      </c>
      <c r="F83" s="245">
        <v>15.4112</v>
      </c>
      <c r="G83" s="243">
        <v>4.62336</v>
      </c>
      <c r="H83" s="244">
        <v>1</v>
      </c>
      <c r="I83" s="245">
        <v>10.8544</v>
      </c>
      <c r="J83" s="243">
        <v>1.08544</v>
      </c>
      <c r="K83" s="254">
        <v>9</v>
      </c>
      <c r="L83" s="245">
        <v>13</v>
      </c>
      <c r="M83" s="243">
        <v>11.6992</v>
      </c>
    </row>
    <row r="84" spans="1:13" ht="15">
      <c r="A84" s="35" t="s">
        <v>21</v>
      </c>
      <c r="B84" s="244">
        <v>1</v>
      </c>
      <c r="C84" s="245">
        <v>12.9024</v>
      </c>
      <c r="D84" s="243">
        <v>1.29024</v>
      </c>
      <c r="E84" s="244">
        <v>2.2</v>
      </c>
      <c r="F84" s="245">
        <v>17.237333333333332</v>
      </c>
      <c r="G84" s="243">
        <v>3.7922133333333328</v>
      </c>
      <c r="H84" s="244">
        <v>2.7</v>
      </c>
      <c r="I84" s="245">
        <v>7.972977777777777</v>
      </c>
      <c r="J84" s="243">
        <v>2.152704</v>
      </c>
      <c r="K84" s="254">
        <v>5.9</v>
      </c>
      <c r="L84" s="245">
        <v>12.26</v>
      </c>
      <c r="M84" s="243">
        <v>7.2351573333333326</v>
      </c>
    </row>
    <row r="85" spans="1:13" ht="15">
      <c r="A85" s="35" t="s">
        <v>22</v>
      </c>
      <c r="B85" s="244">
        <v>12.5</v>
      </c>
      <c r="C85" s="245">
        <v>11.74016</v>
      </c>
      <c r="D85" s="243">
        <v>14.6752</v>
      </c>
      <c r="E85" s="244">
        <v>21.4</v>
      </c>
      <c r="F85" s="245">
        <v>13.01018947368421</v>
      </c>
      <c r="G85" s="243">
        <v>27.84180547368421</v>
      </c>
      <c r="H85" s="244">
        <v>9</v>
      </c>
      <c r="I85" s="245">
        <v>7.972977777777777</v>
      </c>
      <c r="J85" s="243">
        <v>7.17568</v>
      </c>
      <c r="K85" s="254">
        <v>42.9</v>
      </c>
      <c r="L85" s="245">
        <v>11.58</v>
      </c>
      <c r="M85" s="243">
        <v>49.69268547368421</v>
      </c>
    </row>
    <row r="86" spans="1:13" ht="15">
      <c r="A86" s="35" t="s">
        <v>23</v>
      </c>
      <c r="B86" s="264">
        <v>0</v>
      </c>
      <c r="C86" s="262">
        <v>0</v>
      </c>
      <c r="D86" s="265">
        <v>0</v>
      </c>
      <c r="E86" s="264">
        <v>0</v>
      </c>
      <c r="F86" s="262">
        <v>0</v>
      </c>
      <c r="G86" s="265">
        <v>0</v>
      </c>
      <c r="H86" s="264">
        <v>0</v>
      </c>
      <c r="I86" s="262">
        <v>0</v>
      </c>
      <c r="J86" s="265">
        <v>0</v>
      </c>
      <c r="K86" s="264">
        <v>0</v>
      </c>
      <c r="L86" s="262">
        <v>0</v>
      </c>
      <c r="M86" s="265">
        <v>0</v>
      </c>
    </row>
    <row r="87" spans="1:13" ht="15">
      <c r="A87" s="83" t="s">
        <v>24</v>
      </c>
      <c r="B87" s="266">
        <v>0</v>
      </c>
      <c r="C87" s="263">
        <v>0</v>
      </c>
      <c r="D87" s="267">
        <v>0</v>
      </c>
      <c r="E87" s="266">
        <v>0</v>
      </c>
      <c r="F87" s="263">
        <v>0</v>
      </c>
      <c r="G87" s="267">
        <v>0</v>
      </c>
      <c r="H87" s="266">
        <v>0</v>
      </c>
      <c r="I87" s="263">
        <v>0</v>
      </c>
      <c r="J87" s="267">
        <v>0</v>
      </c>
      <c r="K87" s="266">
        <v>0</v>
      </c>
      <c r="L87" s="263">
        <v>0</v>
      </c>
      <c r="M87" s="267">
        <v>0</v>
      </c>
    </row>
    <row r="88" spans="1:13" ht="15.75" thickBot="1">
      <c r="A88" s="100" t="s">
        <v>25</v>
      </c>
      <c r="B88" s="134">
        <f>SUM(B74:B87)</f>
        <v>220.5</v>
      </c>
      <c r="C88" s="57">
        <f>D88/B88*10</f>
        <v>11.668897959183672</v>
      </c>
      <c r="D88" s="57">
        <f>SUM(D74:D87)</f>
        <v>257.2992</v>
      </c>
      <c r="E88" s="134">
        <f>SUM(E74:E87)</f>
        <v>225.9</v>
      </c>
      <c r="F88" s="57">
        <f>G88/E88*10</f>
        <v>13.06413272135629</v>
      </c>
      <c r="G88" s="57">
        <f>SUM(G74:G87)</f>
        <v>295.1187581754386</v>
      </c>
      <c r="H88" s="134">
        <f>SUM(H74:H87)</f>
        <v>164.2</v>
      </c>
      <c r="I88" s="57">
        <f>J88/H88*10</f>
        <v>7.5358272025984565</v>
      </c>
      <c r="J88" s="57">
        <f>SUM(J74:J87)</f>
        <v>123.73828266666665</v>
      </c>
      <c r="K88" s="256">
        <f>SUM(K74:K87)</f>
        <v>610.5999999999999</v>
      </c>
      <c r="L88" s="57">
        <f>M88/K88*10</f>
        <v>11.073636436981744</v>
      </c>
      <c r="M88" s="137">
        <f>SUM(M74:M87)</f>
        <v>676.1562408421053</v>
      </c>
    </row>
    <row r="89" spans="1:13" ht="15" thickTop="1">
      <c r="A89" s="372" t="s">
        <v>46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</row>
    <row r="90" spans="1:13" ht="14.25">
      <c r="A90" s="373" t="s">
        <v>38</v>
      </c>
      <c r="B90" s="373"/>
      <c r="C90" s="374"/>
      <c r="D90" s="373"/>
      <c r="E90" s="373"/>
      <c r="F90" s="374"/>
      <c r="G90" s="373"/>
      <c r="H90" s="373"/>
      <c r="I90" s="374"/>
      <c r="J90" s="373"/>
      <c r="K90" s="373"/>
      <c r="L90" s="374"/>
      <c r="M90" s="373"/>
    </row>
    <row r="91" spans="11:13" ht="15" thickBot="1">
      <c r="K91" s="366" t="s">
        <v>30</v>
      </c>
      <c r="L91" s="366"/>
      <c r="M91" s="366"/>
    </row>
    <row r="92" spans="1:13" ht="15" thickTop="1">
      <c r="A92" s="375" t="s">
        <v>0</v>
      </c>
      <c r="B92" s="357" t="s">
        <v>26</v>
      </c>
      <c r="C92" s="357"/>
      <c r="D92" s="357"/>
      <c r="E92" s="358" t="s">
        <v>1</v>
      </c>
      <c r="F92" s="358"/>
      <c r="G92" s="358"/>
      <c r="H92" s="359" t="s">
        <v>33</v>
      </c>
      <c r="I92" s="360"/>
      <c r="J92" s="360"/>
      <c r="K92" s="361" t="s">
        <v>34</v>
      </c>
      <c r="L92" s="362"/>
      <c r="M92" s="363"/>
    </row>
    <row r="93" spans="1:15" ht="28.5">
      <c r="A93" s="376"/>
      <c r="B93" s="51" t="s">
        <v>2</v>
      </c>
      <c r="C93" s="52" t="s">
        <v>3</v>
      </c>
      <c r="D93" s="51" t="s">
        <v>4</v>
      </c>
      <c r="E93" s="84" t="s">
        <v>2</v>
      </c>
      <c r="F93" s="85" t="s">
        <v>3</v>
      </c>
      <c r="G93" s="84" t="s">
        <v>4</v>
      </c>
      <c r="H93" s="88" t="s">
        <v>2</v>
      </c>
      <c r="I93" s="89" t="s">
        <v>3</v>
      </c>
      <c r="J93" s="90" t="s">
        <v>4</v>
      </c>
      <c r="K93" s="94" t="s">
        <v>2</v>
      </c>
      <c r="L93" s="95" t="s">
        <v>3</v>
      </c>
      <c r="M93" s="96" t="s">
        <v>4</v>
      </c>
      <c r="O93" s="79"/>
    </row>
    <row r="94" spans="1:13" ht="15">
      <c r="A94" s="81" t="s">
        <v>5</v>
      </c>
      <c r="B94" s="54" t="s">
        <v>6</v>
      </c>
      <c r="C94" s="55" t="s">
        <v>7</v>
      </c>
      <c r="D94" s="54" t="s">
        <v>8</v>
      </c>
      <c r="E94" s="86" t="s">
        <v>9</v>
      </c>
      <c r="F94" s="87" t="s">
        <v>10</v>
      </c>
      <c r="G94" s="86" t="s">
        <v>11</v>
      </c>
      <c r="H94" s="91"/>
      <c r="I94" s="92"/>
      <c r="J94" s="93"/>
      <c r="K94" s="97"/>
      <c r="L94" s="98"/>
      <c r="M94" s="99"/>
    </row>
    <row r="95" spans="1:13" ht="15">
      <c r="A95" s="104"/>
      <c r="B95" s="105"/>
      <c r="C95" s="106"/>
      <c r="D95" s="107"/>
      <c r="E95" s="107"/>
      <c r="F95" s="106"/>
      <c r="G95" s="107"/>
      <c r="H95" s="107"/>
      <c r="I95" s="106"/>
      <c r="J95" s="108"/>
      <c r="K95" s="107"/>
      <c r="L95" s="106"/>
      <c r="M95" s="109"/>
    </row>
    <row r="96" spans="1:13" ht="15">
      <c r="A96" s="35" t="s">
        <v>12</v>
      </c>
      <c r="B96" s="244">
        <v>42.5</v>
      </c>
      <c r="C96" s="245">
        <v>6.023529411764706</v>
      </c>
      <c r="D96" s="243">
        <v>25.599999999999998</v>
      </c>
      <c r="E96" s="244">
        <v>243.20000000000002</v>
      </c>
      <c r="F96" s="245">
        <v>8.865131578947366</v>
      </c>
      <c r="G96" s="257">
        <v>215.6</v>
      </c>
      <c r="H96" s="264">
        <v>0</v>
      </c>
      <c r="I96" s="262">
        <v>0</v>
      </c>
      <c r="J96" s="265">
        <v>0</v>
      </c>
      <c r="K96" s="244">
        <v>285.7</v>
      </c>
      <c r="L96" s="245">
        <v>8.442422121106055</v>
      </c>
      <c r="M96" s="243">
        <v>241.2</v>
      </c>
    </row>
    <row r="97" spans="1:13" ht="15">
      <c r="A97" s="35" t="s">
        <v>13</v>
      </c>
      <c r="B97" s="244">
        <v>8</v>
      </c>
      <c r="C97" s="245">
        <v>5</v>
      </c>
      <c r="D97" s="243">
        <v>4</v>
      </c>
      <c r="E97" s="244">
        <v>9</v>
      </c>
      <c r="F97" s="245">
        <v>8.88888888888889</v>
      </c>
      <c r="G97" s="257">
        <v>8</v>
      </c>
      <c r="H97" s="244">
        <v>6</v>
      </c>
      <c r="I97" s="245">
        <v>6.666666666666666</v>
      </c>
      <c r="J97" s="243">
        <v>4</v>
      </c>
      <c r="K97" s="244">
        <v>23</v>
      </c>
      <c r="L97" s="245">
        <v>6.956521739130435</v>
      </c>
      <c r="M97" s="243">
        <v>16</v>
      </c>
    </row>
    <row r="98" spans="1:13" ht="15">
      <c r="A98" s="35" t="s">
        <v>14</v>
      </c>
      <c r="B98" s="264">
        <v>0</v>
      </c>
      <c r="C98" s="262">
        <v>0</v>
      </c>
      <c r="D98" s="265">
        <v>0</v>
      </c>
      <c r="E98" s="264">
        <v>0</v>
      </c>
      <c r="F98" s="262">
        <v>0</v>
      </c>
      <c r="G98" s="265">
        <v>0</v>
      </c>
      <c r="H98" s="264">
        <v>0</v>
      </c>
      <c r="I98" s="262">
        <v>0</v>
      </c>
      <c r="J98" s="265">
        <v>0</v>
      </c>
      <c r="K98" s="264">
        <v>0</v>
      </c>
      <c r="L98" s="262">
        <v>0</v>
      </c>
      <c r="M98" s="265">
        <v>0</v>
      </c>
    </row>
    <row r="99" spans="1:13" ht="15">
      <c r="A99" s="35" t="s">
        <v>36</v>
      </c>
      <c r="B99" s="244">
        <v>2</v>
      </c>
      <c r="C99" s="245">
        <v>18</v>
      </c>
      <c r="D99" s="243">
        <v>3.6</v>
      </c>
      <c r="E99" s="244">
        <v>5</v>
      </c>
      <c r="F99" s="245">
        <v>32</v>
      </c>
      <c r="G99" s="257">
        <v>16</v>
      </c>
      <c r="H99" s="264">
        <v>0</v>
      </c>
      <c r="I99" s="262">
        <v>0</v>
      </c>
      <c r="J99" s="265">
        <v>0</v>
      </c>
      <c r="K99" s="244">
        <v>7</v>
      </c>
      <c r="L99" s="245">
        <v>28.000000000000004</v>
      </c>
      <c r="M99" s="243">
        <v>19.6</v>
      </c>
    </row>
    <row r="100" spans="1:13" ht="15">
      <c r="A100" s="35" t="s">
        <v>15</v>
      </c>
      <c r="B100" s="264">
        <v>0</v>
      </c>
      <c r="C100" s="262">
        <v>0</v>
      </c>
      <c r="D100" s="265">
        <v>0</v>
      </c>
      <c r="E100" s="264">
        <v>0</v>
      </c>
      <c r="F100" s="262">
        <v>0</v>
      </c>
      <c r="G100" s="265">
        <v>0</v>
      </c>
      <c r="H100" s="264">
        <v>0</v>
      </c>
      <c r="I100" s="262">
        <v>0</v>
      </c>
      <c r="J100" s="265">
        <v>0</v>
      </c>
      <c r="K100" s="264">
        <v>0</v>
      </c>
      <c r="L100" s="262">
        <v>0</v>
      </c>
      <c r="M100" s="265">
        <v>0</v>
      </c>
    </row>
    <row r="101" spans="1:13" ht="15">
      <c r="A101" s="35" t="s">
        <v>16</v>
      </c>
      <c r="B101" s="244">
        <v>2</v>
      </c>
      <c r="C101" s="245">
        <v>20.5</v>
      </c>
      <c r="D101" s="243">
        <v>4.1</v>
      </c>
      <c r="E101" s="244">
        <v>2</v>
      </c>
      <c r="F101" s="245">
        <v>0.5</v>
      </c>
      <c r="G101" s="257">
        <v>0.1</v>
      </c>
      <c r="H101" s="264">
        <v>0</v>
      </c>
      <c r="I101" s="262">
        <v>0</v>
      </c>
      <c r="J101" s="265">
        <v>0</v>
      </c>
      <c r="K101" s="244">
        <v>4</v>
      </c>
      <c r="L101" s="245">
        <v>10.499999999999998</v>
      </c>
      <c r="M101" s="243">
        <v>4.199999999999999</v>
      </c>
    </row>
    <row r="102" spans="1:13" ht="15">
      <c r="A102" s="35" t="s">
        <v>17</v>
      </c>
      <c r="B102" s="244">
        <v>1</v>
      </c>
      <c r="C102" s="245">
        <v>10</v>
      </c>
      <c r="D102" s="243">
        <v>1</v>
      </c>
      <c r="E102" s="264">
        <v>0</v>
      </c>
      <c r="F102" s="262">
        <v>0</v>
      </c>
      <c r="G102" s="265">
        <v>0</v>
      </c>
      <c r="H102" s="264">
        <v>0</v>
      </c>
      <c r="I102" s="262">
        <v>0</v>
      </c>
      <c r="J102" s="265">
        <v>0</v>
      </c>
      <c r="K102" s="244">
        <v>1</v>
      </c>
      <c r="L102" s="245">
        <v>10</v>
      </c>
      <c r="M102" s="243">
        <v>1</v>
      </c>
    </row>
    <row r="103" spans="1:13" ht="15">
      <c r="A103" s="35" t="s">
        <v>18</v>
      </c>
      <c r="B103" s="264">
        <v>0</v>
      </c>
      <c r="C103" s="262">
        <v>0</v>
      </c>
      <c r="D103" s="265">
        <v>0</v>
      </c>
      <c r="E103" s="244">
        <v>1</v>
      </c>
      <c r="F103" s="245">
        <v>10</v>
      </c>
      <c r="G103" s="257">
        <v>1</v>
      </c>
      <c r="H103" s="264">
        <v>0</v>
      </c>
      <c r="I103" s="262">
        <v>0</v>
      </c>
      <c r="J103" s="265">
        <v>0</v>
      </c>
      <c r="K103" s="244">
        <v>1</v>
      </c>
      <c r="L103" s="245">
        <v>10</v>
      </c>
      <c r="M103" s="243">
        <v>1</v>
      </c>
    </row>
    <row r="104" spans="1:13" ht="15">
      <c r="A104" s="35" t="s">
        <v>19</v>
      </c>
      <c r="B104" s="264">
        <v>0</v>
      </c>
      <c r="C104" s="262">
        <v>0</v>
      </c>
      <c r="D104" s="265">
        <v>0</v>
      </c>
      <c r="E104" s="244">
        <v>3</v>
      </c>
      <c r="F104" s="245">
        <v>10</v>
      </c>
      <c r="G104" s="257">
        <v>3</v>
      </c>
      <c r="H104" s="264">
        <v>0</v>
      </c>
      <c r="I104" s="262">
        <v>0</v>
      </c>
      <c r="J104" s="265">
        <v>0</v>
      </c>
      <c r="K104" s="244">
        <v>3</v>
      </c>
      <c r="L104" s="245">
        <v>10</v>
      </c>
      <c r="M104" s="243">
        <v>3</v>
      </c>
    </row>
    <row r="105" spans="1:13" ht="15">
      <c r="A105" s="35" t="s">
        <v>20</v>
      </c>
      <c r="B105" s="244">
        <v>1</v>
      </c>
      <c r="C105" s="245">
        <v>5</v>
      </c>
      <c r="D105" s="243">
        <v>0.5</v>
      </c>
      <c r="E105" s="264">
        <v>0</v>
      </c>
      <c r="F105" s="262">
        <v>0</v>
      </c>
      <c r="G105" s="265">
        <v>0</v>
      </c>
      <c r="H105" s="264">
        <v>0</v>
      </c>
      <c r="I105" s="262">
        <v>0</v>
      </c>
      <c r="J105" s="265">
        <v>0</v>
      </c>
      <c r="K105" s="244">
        <v>1</v>
      </c>
      <c r="L105" s="245">
        <v>5</v>
      </c>
      <c r="M105" s="243">
        <v>0.5</v>
      </c>
    </row>
    <row r="106" spans="1:13" ht="15">
      <c r="A106" s="35" t="s">
        <v>21</v>
      </c>
      <c r="B106" s="264">
        <v>0</v>
      </c>
      <c r="C106" s="262">
        <v>0</v>
      </c>
      <c r="D106" s="265">
        <v>0</v>
      </c>
      <c r="E106" s="264">
        <v>0</v>
      </c>
      <c r="F106" s="262">
        <v>0</v>
      </c>
      <c r="G106" s="265">
        <v>0</v>
      </c>
      <c r="H106" s="264">
        <v>0</v>
      </c>
      <c r="I106" s="262">
        <v>0</v>
      </c>
      <c r="J106" s="265">
        <v>0</v>
      </c>
      <c r="K106" s="264">
        <v>0</v>
      </c>
      <c r="L106" s="262">
        <v>0</v>
      </c>
      <c r="M106" s="265">
        <v>0</v>
      </c>
    </row>
    <row r="107" spans="1:13" ht="15">
      <c r="A107" s="35" t="s">
        <v>22</v>
      </c>
      <c r="B107" s="264">
        <v>0</v>
      </c>
      <c r="C107" s="262">
        <v>0</v>
      </c>
      <c r="D107" s="265">
        <v>0</v>
      </c>
      <c r="E107" s="244">
        <v>2.5</v>
      </c>
      <c r="F107" s="245">
        <v>8.8</v>
      </c>
      <c r="G107" s="257">
        <v>2.2</v>
      </c>
      <c r="H107" s="264">
        <v>0</v>
      </c>
      <c r="I107" s="262">
        <v>0</v>
      </c>
      <c r="J107" s="265">
        <v>0</v>
      </c>
      <c r="K107" s="244">
        <v>2.5</v>
      </c>
      <c r="L107" s="245">
        <v>8.8</v>
      </c>
      <c r="M107" s="243">
        <v>2.2</v>
      </c>
    </row>
    <row r="108" spans="1:13" ht="15">
      <c r="A108" s="35" t="s">
        <v>23</v>
      </c>
      <c r="B108" s="264">
        <v>0</v>
      </c>
      <c r="C108" s="262">
        <v>0</v>
      </c>
      <c r="D108" s="265">
        <v>0</v>
      </c>
      <c r="E108" s="264">
        <v>0</v>
      </c>
      <c r="F108" s="262">
        <v>0</v>
      </c>
      <c r="G108" s="265">
        <v>0</v>
      </c>
      <c r="H108" s="264">
        <v>0</v>
      </c>
      <c r="I108" s="262">
        <v>0</v>
      </c>
      <c r="J108" s="265">
        <v>0</v>
      </c>
      <c r="K108" s="264">
        <v>0</v>
      </c>
      <c r="L108" s="262">
        <v>0</v>
      </c>
      <c r="M108" s="265">
        <v>0</v>
      </c>
    </row>
    <row r="109" spans="1:13" ht="15">
      <c r="A109" s="110" t="s">
        <v>24</v>
      </c>
      <c r="B109" s="266">
        <v>0</v>
      </c>
      <c r="C109" s="263">
        <v>0</v>
      </c>
      <c r="D109" s="267">
        <v>0</v>
      </c>
      <c r="E109" s="266">
        <v>0</v>
      </c>
      <c r="F109" s="263">
        <v>0</v>
      </c>
      <c r="G109" s="267">
        <v>0</v>
      </c>
      <c r="H109" s="266">
        <v>0</v>
      </c>
      <c r="I109" s="263">
        <v>0</v>
      </c>
      <c r="J109" s="267">
        <v>0</v>
      </c>
      <c r="K109" s="266">
        <v>0</v>
      </c>
      <c r="L109" s="263">
        <v>0</v>
      </c>
      <c r="M109" s="267">
        <v>0</v>
      </c>
    </row>
    <row r="110" spans="1:13" ht="15.75" thickBot="1">
      <c r="A110" s="103" t="s">
        <v>25</v>
      </c>
      <c r="B110" s="57">
        <f>SUM(B96:B109)</f>
        <v>56.5</v>
      </c>
      <c r="C110" s="57">
        <f>D110/B110*10</f>
        <v>6.867256637168141</v>
      </c>
      <c r="D110" s="57">
        <f>SUM(D96:D109)</f>
        <v>38.8</v>
      </c>
      <c r="E110" s="57">
        <f>SUM(E96:E109)</f>
        <v>265.70000000000005</v>
      </c>
      <c r="F110" s="57">
        <f>G110/E110*10</f>
        <v>9.254798645088444</v>
      </c>
      <c r="G110" s="57">
        <f>SUM(G96:G109)</f>
        <v>245.89999999999998</v>
      </c>
      <c r="H110" s="57">
        <f>SUM(H96:H109)</f>
        <v>6</v>
      </c>
      <c r="I110" s="57">
        <f>J110/H110*10</f>
        <v>6.666666666666666</v>
      </c>
      <c r="J110" s="57">
        <f>SUM(J96:J109)</f>
        <v>4</v>
      </c>
      <c r="K110" s="57">
        <f>SUM(K96:K109)</f>
        <v>328.2</v>
      </c>
      <c r="L110" s="57">
        <f>M110/K110*10</f>
        <v>8.796465569774528</v>
      </c>
      <c r="M110" s="57">
        <f>SUM(M96:M109)</f>
        <v>288.7</v>
      </c>
    </row>
    <row r="111" spans="1:13" ht="15" thickTop="1">
      <c r="A111" s="372" t="s">
        <v>46</v>
      </c>
      <c r="B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</row>
    <row r="112" spans="1:13" ht="14.25">
      <c r="A112" s="373" t="s">
        <v>38</v>
      </c>
      <c r="B112" s="373"/>
      <c r="C112" s="374"/>
      <c r="D112" s="373"/>
      <c r="E112" s="373"/>
      <c r="F112" s="374"/>
      <c r="G112" s="373"/>
      <c r="H112" s="373"/>
      <c r="I112" s="374"/>
      <c r="J112" s="373"/>
      <c r="K112" s="373"/>
      <c r="L112" s="374"/>
      <c r="M112" s="373"/>
    </row>
    <row r="113" spans="11:13" ht="15" thickBot="1">
      <c r="K113" s="366" t="s">
        <v>31</v>
      </c>
      <c r="L113" s="366"/>
      <c r="M113" s="366"/>
    </row>
    <row r="114" spans="1:13" ht="15" thickTop="1">
      <c r="A114" s="375" t="s">
        <v>0</v>
      </c>
      <c r="B114" s="357" t="s">
        <v>26</v>
      </c>
      <c r="C114" s="357"/>
      <c r="D114" s="357"/>
      <c r="E114" s="358" t="s">
        <v>1</v>
      </c>
      <c r="F114" s="358"/>
      <c r="G114" s="358"/>
      <c r="H114" s="359" t="s">
        <v>33</v>
      </c>
      <c r="I114" s="360"/>
      <c r="J114" s="360"/>
      <c r="K114" s="361" t="s">
        <v>34</v>
      </c>
      <c r="L114" s="362"/>
      <c r="M114" s="363"/>
    </row>
    <row r="115" spans="1:15" ht="28.5">
      <c r="A115" s="376"/>
      <c r="B115" s="51" t="s">
        <v>2</v>
      </c>
      <c r="C115" s="52" t="s">
        <v>3</v>
      </c>
      <c r="D115" s="51" t="s">
        <v>4</v>
      </c>
      <c r="E115" s="84" t="s">
        <v>2</v>
      </c>
      <c r="F115" s="85" t="s">
        <v>3</v>
      </c>
      <c r="G115" s="84" t="s">
        <v>4</v>
      </c>
      <c r="H115" s="88" t="s">
        <v>2</v>
      </c>
      <c r="I115" s="89" t="s">
        <v>3</v>
      </c>
      <c r="J115" s="90" t="s">
        <v>4</v>
      </c>
      <c r="K115" s="94" t="s">
        <v>2</v>
      </c>
      <c r="L115" s="95" t="s">
        <v>3</v>
      </c>
      <c r="M115" s="96" t="s">
        <v>4</v>
      </c>
      <c r="O115" s="79"/>
    </row>
    <row r="116" spans="1:13" ht="15">
      <c r="A116" s="81" t="s">
        <v>5</v>
      </c>
      <c r="B116" s="54" t="s">
        <v>6</v>
      </c>
      <c r="C116" s="55" t="s">
        <v>7</v>
      </c>
      <c r="D116" s="54" t="s">
        <v>8</v>
      </c>
      <c r="E116" s="86" t="s">
        <v>9</v>
      </c>
      <c r="F116" s="87" t="s">
        <v>10</v>
      </c>
      <c r="G116" s="86" t="s">
        <v>11</v>
      </c>
      <c r="H116" s="91"/>
      <c r="I116" s="92"/>
      <c r="J116" s="93"/>
      <c r="K116" s="97"/>
      <c r="L116" s="98"/>
      <c r="M116" s="99"/>
    </row>
    <row r="117" spans="1:13" ht="15">
      <c r="A117" s="82"/>
      <c r="B117" s="15"/>
      <c r="C117" s="16"/>
      <c r="D117" s="17"/>
      <c r="E117" s="17"/>
      <c r="F117" s="16"/>
      <c r="G117" s="17"/>
      <c r="H117" s="17"/>
      <c r="I117" s="16"/>
      <c r="J117" s="18"/>
      <c r="K117" s="17"/>
      <c r="L117" s="16"/>
      <c r="M117" s="19"/>
    </row>
    <row r="118" spans="1:13" ht="15">
      <c r="A118" s="35" t="s">
        <v>12</v>
      </c>
      <c r="B118" s="254">
        <v>57.5</v>
      </c>
      <c r="C118" s="245">
        <v>304.9142857142857</v>
      </c>
      <c r="D118" s="243">
        <v>1753.2571428571425</v>
      </c>
      <c r="E118" s="244">
        <v>93.6</v>
      </c>
      <c r="F118" s="245">
        <v>241.28</v>
      </c>
      <c r="G118" s="243">
        <v>2258.3808</v>
      </c>
      <c r="H118" s="244">
        <v>80</v>
      </c>
      <c r="I118" s="245">
        <v>264.0711111111112</v>
      </c>
      <c r="J118" s="243">
        <v>2112.568888888889</v>
      </c>
      <c r="K118" s="244">
        <v>231.10000000000002</v>
      </c>
      <c r="L118" s="245">
        <v>265</v>
      </c>
      <c r="M118" s="243">
        <v>6124.206831746032</v>
      </c>
    </row>
    <row r="119" spans="1:13" ht="15">
      <c r="A119" s="35" t="s">
        <v>13</v>
      </c>
      <c r="B119" s="254">
        <v>123.8</v>
      </c>
      <c r="C119" s="245">
        <v>171.68</v>
      </c>
      <c r="D119" s="243">
        <v>2125.3984</v>
      </c>
      <c r="E119" s="244">
        <v>114</v>
      </c>
      <c r="F119" s="245">
        <v>165.76</v>
      </c>
      <c r="G119" s="243">
        <v>1889.6639999999998</v>
      </c>
      <c r="H119" s="244">
        <v>133</v>
      </c>
      <c r="I119" s="245">
        <v>166.28363636363636</v>
      </c>
      <c r="J119" s="243">
        <v>2211.5723636363637</v>
      </c>
      <c r="K119" s="244">
        <v>370.8</v>
      </c>
      <c r="L119" s="245">
        <v>167.92</v>
      </c>
      <c r="M119" s="243">
        <v>6226.6347636363635</v>
      </c>
    </row>
    <row r="120" spans="1:13" ht="15">
      <c r="A120" s="35" t="s">
        <v>14</v>
      </c>
      <c r="B120" s="254">
        <v>1247</v>
      </c>
      <c r="C120" s="245">
        <v>306.72</v>
      </c>
      <c r="D120" s="243">
        <v>38247.984000000004</v>
      </c>
      <c r="E120" s="244">
        <v>1118</v>
      </c>
      <c r="F120" s="245">
        <v>284.52479999999997</v>
      </c>
      <c r="G120" s="243">
        <v>31809.872639999998</v>
      </c>
      <c r="H120" s="244">
        <v>495</v>
      </c>
      <c r="I120" s="245">
        <v>528.3199999999999</v>
      </c>
      <c r="J120" s="243">
        <v>26151.839999999997</v>
      </c>
      <c r="K120" s="244">
        <v>2860</v>
      </c>
      <c r="L120" s="245">
        <v>336.4</v>
      </c>
      <c r="M120" s="243">
        <v>96209.69664</v>
      </c>
    </row>
    <row r="121" spans="1:13" ht="15">
      <c r="A121" s="35" t="s">
        <v>36</v>
      </c>
      <c r="B121" s="254">
        <v>123</v>
      </c>
      <c r="C121" s="245">
        <v>189.04000000000002</v>
      </c>
      <c r="D121" s="243">
        <v>2325.1920000000005</v>
      </c>
      <c r="E121" s="244">
        <v>151</v>
      </c>
      <c r="F121" s="245">
        <v>221.24235294117648</v>
      </c>
      <c r="G121" s="243">
        <v>3340.7595294117646</v>
      </c>
      <c r="H121" s="244">
        <v>185</v>
      </c>
      <c r="I121" s="245">
        <v>216.25411764705885</v>
      </c>
      <c r="J121" s="243">
        <v>4000.7011764705885</v>
      </c>
      <c r="K121" s="244">
        <v>459</v>
      </c>
      <c r="L121" s="245">
        <v>210.6</v>
      </c>
      <c r="M121" s="243">
        <v>9666.652705882352</v>
      </c>
    </row>
    <row r="122" spans="1:13" ht="15">
      <c r="A122" s="35" t="s">
        <v>15</v>
      </c>
      <c r="B122" s="254">
        <v>110</v>
      </c>
      <c r="C122" s="245">
        <v>333.5771428571429</v>
      </c>
      <c r="D122" s="243">
        <v>3669.348571428572</v>
      </c>
      <c r="E122" s="244">
        <v>177</v>
      </c>
      <c r="F122" s="245">
        <v>284.52479999999997</v>
      </c>
      <c r="G122" s="243">
        <v>5036.088959999999</v>
      </c>
      <c r="H122" s="244">
        <v>67</v>
      </c>
      <c r="I122" s="245">
        <v>389.37</v>
      </c>
      <c r="J122" s="243">
        <v>2608.7790000000005</v>
      </c>
      <c r="K122" s="244">
        <v>354</v>
      </c>
      <c r="L122" s="245">
        <v>319.61</v>
      </c>
      <c r="M122" s="243">
        <v>11314.216531428572</v>
      </c>
    </row>
    <row r="123" spans="1:13" ht="15">
      <c r="A123" s="35" t="s">
        <v>16</v>
      </c>
      <c r="B123" s="254">
        <v>247</v>
      </c>
      <c r="C123" s="245">
        <v>312.79999999999995</v>
      </c>
      <c r="D123" s="243">
        <v>7726.159999999999</v>
      </c>
      <c r="E123" s="244">
        <v>433</v>
      </c>
      <c r="F123" s="245">
        <v>319.03999999999996</v>
      </c>
      <c r="G123" s="243">
        <v>13814.431999999999</v>
      </c>
      <c r="H123" s="244">
        <v>265</v>
      </c>
      <c r="I123" s="245">
        <v>266.1385714285713</v>
      </c>
      <c r="J123" s="243">
        <v>7052.67214285714</v>
      </c>
      <c r="K123" s="244">
        <v>945</v>
      </c>
      <c r="L123" s="245">
        <v>302.57</v>
      </c>
      <c r="M123" s="243">
        <v>28593.264142857137</v>
      </c>
    </row>
    <row r="124" spans="1:13" ht="15">
      <c r="A124" s="35" t="s">
        <v>17</v>
      </c>
      <c r="B124" s="254">
        <v>196</v>
      </c>
      <c r="C124" s="245">
        <v>344.01599999999996</v>
      </c>
      <c r="D124" s="243">
        <v>6742.713599999999</v>
      </c>
      <c r="E124" s="244">
        <v>201</v>
      </c>
      <c r="F124" s="245">
        <v>379.2</v>
      </c>
      <c r="G124" s="243">
        <v>7621.92</v>
      </c>
      <c r="H124" s="244">
        <v>236</v>
      </c>
      <c r="I124" s="245">
        <v>131.2</v>
      </c>
      <c r="J124" s="243">
        <v>3096.3199999999997</v>
      </c>
      <c r="K124" s="244">
        <v>633</v>
      </c>
      <c r="L124" s="245">
        <v>275.84</v>
      </c>
      <c r="M124" s="243">
        <v>17460.9536</v>
      </c>
    </row>
    <row r="125" spans="1:13" ht="15">
      <c r="A125" s="35" t="s">
        <v>18</v>
      </c>
      <c r="B125" s="254">
        <v>143</v>
      </c>
      <c r="C125" s="245">
        <v>273.91999999999996</v>
      </c>
      <c r="D125" s="243">
        <v>3917.0559999999996</v>
      </c>
      <c r="E125" s="244">
        <v>176</v>
      </c>
      <c r="F125" s="245">
        <v>284.52479999999997</v>
      </c>
      <c r="G125" s="243">
        <v>5007.63648</v>
      </c>
      <c r="H125" s="244">
        <v>100.5</v>
      </c>
      <c r="I125" s="245">
        <v>267.2</v>
      </c>
      <c r="J125" s="243">
        <v>2685.3599999999997</v>
      </c>
      <c r="K125" s="244">
        <v>419.5</v>
      </c>
      <c r="L125" s="245">
        <v>276.76</v>
      </c>
      <c r="M125" s="243">
        <v>11610.052479999998</v>
      </c>
    </row>
    <row r="126" spans="1:13" ht="15">
      <c r="A126" s="35" t="s">
        <v>19</v>
      </c>
      <c r="B126" s="254">
        <v>882</v>
      </c>
      <c r="C126" s="245">
        <v>146.4</v>
      </c>
      <c r="D126" s="243">
        <v>12912.48</v>
      </c>
      <c r="E126" s="244">
        <v>538</v>
      </c>
      <c r="F126" s="245">
        <v>101.76</v>
      </c>
      <c r="G126" s="243">
        <v>5474.688</v>
      </c>
      <c r="H126" s="244">
        <v>63</v>
      </c>
      <c r="I126" s="245">
        <v>121.76</v>
      </c>
      <c r="J126" s="243">
        <v>767.0880000000001</v>
      </c>
      <c r="K126" s="244">
        <v>1483</v>
      </c>
      <c r="L126" s="245">
        <v>129.16</v>
      </c>
      <c r="M126" s="243">
        <v>19154.255999999998</v>
      </c>
    </row>
    <row r="127" spans="1:13" ht="15">
      <c r="A127" s="35" t="s">
        <v>20</v>
      </c>
      <c r="B127" s="254">
        <v>145</v>
      </c>
      <c r="C127" s="245">
        <v>337.0311111111111</v>
      </c>
      <c r="D127" s="243">
        <v>4886.9511111111115</v>
      </c>
      <c r="E127" s="244">
        <v>102.5</v>
      </c>
      <c r="F127" s="245">
        <v>220.0123076923077</v>
      </c>
      <c r="G127" s="243">
        <v>2255.126153846154</v>
      </c>
      <c r="H127" s="244">
        <v>38.5</v>
      </c>
      <c r="I127" s="245">
        <v>238.352</v>
      </c>
      <c r="J127" s="243">
        <v>917.6551999999999</v>
      </c>
      <c r="K127" s="244">
        <v>286</v>
      </c>
      <c r="L127" s="245">
        <v>281.81</v>
      </c>
      <c r="M127" s="243">
        <v>8059.732464957266</v>
      </c>
    </row>
    <row r="128" spans="1:13" ht="15">
      <c r="A128" s="35" t="s">
        <v>21</v>
      </c>
      <c r="B128" s="254">
        <v>19.5</v>
      </c>
      <c r="C128" s="245">
        <v>326.18666666666667</v>
      </c>
      <c r="D128" s="243">
        <v>636.064</v>
      </c>
      <c r="E128" s="244">
        <v>16.5</v>
      </c>
      <c r="F128" s="245">
        <v>284.52479999999997</v>
      </c>
      <c r="G128" s="243">
        <v>469.46592</v>
      </c>
      <c r="H128" s="244">
        <v>16.1</v>
      </c>
      <c r="I128" s="245">
        <v>241.17333333333332</v>
      </c>
      <c r="J128" s="243">
        <v>388.28906666666666</v>
      </c>
      <c r="K128" s="244">
        <v>52.1</v>
      </c>
      <c r="L128" s="245">
        <v>286.72</v>
      </c>
      <c r="M128" s="243">
        <v>1493.8189866666667</v>
      </c>
    </row>
    <row r="129" spans="1:13" ht="15">
      <c r="A129" s="35" t="s">
        <v>22</v>
      </c>
      <c r="B129" s="254">
        <v>136.5</v>
      </c>
      <c r="C129" s="245">
        <v>253.9</v>
      </c>
      <c r="D129" s="243">
        <v>3465.735</v>
      </c>
      <c r="E129" s="244">
        <v>72.3</v>
      </c>
      <c r="F129" s="245">
        <v>248.83199999999997</v>
      </c>
      <c r="G129" s="243">
        <v>1799.0553599999996</v>
      </c>
      <c r="H129" s="244">
        <v>65.9</v>
      </c>
      <c r="I129" s="245">
        <v>261.2104347826087</v>
      </c>
      <c r="J129" s="243">
        <v>1721.376765217391</v>
      </c>
      <c r="K129" s="244">
        <v>274.7</v>
      </c>
      <c r="L129" s="245">
        <v>254.32</v>
      </c>
      <c r="M129" s="243">
        <v>6986.167125217391</v>
      </c>
    </row>
    <row r="130" spans="1:13" ht="15">
      <c r="A130" s="35" t="s">
        <v>23</v>
      </c>
      <c r="B130" s="254">
        <v>13</v>
      </c>
      <c r="C130" s="245">
        <v>204.864</v>
      </c>
      <c r="D130" s="243">
        <v>266.3232</v>
      </c>
      <c r="E130" s="244">
        <v>15</v>
      </c>
      <c r="F130" s="245">
        <v>292.40000000000003</v>
      </c>
      <c r="G130" s="243">
        <v>438.6</v>
      </c>
      <c r="H130" s="244">
        <v>20</v>
      </c>
      <c r="I130" s="245">
        <v>207.25333333333333</v>
      </c>
      <c r="J130" s="243">
        <v>414.50666666666666</v>
      </c>
      <c r="K130" s="244">
        <v>48</v>
      </c>
      <c r="L130" s="245">
        <v>233.21</v>
      </c>
      <c r="M130" s="243">
        <v>1119.4298666666666</v>
      </c>
    </row>
    <row r="131" spans="1:13" ht="15">
      <c r="A131" s="83" t="s">
        <v>24</v>
      </c>
      <c r="B131" s="255">
        <v>23</v>
      </c>
      <c r="C131" s="250">
        <v>214.88</v>
      </c>
      <c r="D131" s="248">
        <v>494.224</v>
      </c>
      <c r="E131" s="249">
        <v>16</v>
      </c>
      <c r="F131" s="250">
        <v>327.04</v>
      </c>
      <c r="G131" s="248">
        <v>523.264</v>
      </c>
      <c r="H131" s="249">
        <v>22</v>
      </c>
      <c r="I131" s="250">
        <v>266.1385714285713</v>
      </c>
      <c r="J131" s="248">
        <v>585.504857142857</v>
      </c>
      <c r="K131" s="249">
        <v>61</v>
      </c>
      <c r="L131" s="250">
        <v>262.79</v>
      </c>
      <c r="M131" s="248">
        <v>1602.992857142857</v>
      </c>
    </row>
    <row r="132" spans="1:13" ht="15.75" thickBot="1">
      <c r="A132" s="100" t="s">
        <v>25</v>
      </c>
      <c r="B132" s="258">
        <f>SUM(B118:B131)</f>
        <v>3466.3</v>
      </c>
      <c r="C132" s="71">
        <f>D132/B132*10</f>
        <v>257.2451519643332</v>
      </c>
      <c r="D132" s="121">
        <f>SUM(D118:D131)</f>
        <v>89168.88702539682</v>
      </c>
      <c r="E132" s="121">
        <f>SUM(E118:E131)</f>
        <v>3223.9</v>
      </c>
      <c r="F132" s="71">
        <f>G132/E132*10</f>
        <v>253.54059940834986</v>
      </c>
      <c r="G132" s="121">
        <f>SUM(G118:G131)</f>
        <v>81738.95384325791</v>
      </c>
      <c r="H132" s="121">
        <f>SUM(H118:H131)</f>
        <v>1787</v>
      </c>
      <c r="I132" s="71">
        <f>J132/H132*10</f>
        <v>306.17926204558796</v>
      </c>
      <c r="J132" s="121">
        <f>SUM(J118:J131)</f>
        <v>54714.234127546566</v>
      </c>
      <c r="K132" s="121">
        <f>SUM(K118:K131)</f>
        <v>8477.2</v>
      </c>
      <c r="L132" s="259">
        <f>M132/K132*10</f>
        <v>266.1516479453137</v>
      </c>
      <c r="M132" s="121">
        <f>SUM(M118:M131)</f>
        <v>225622.07499620132</v>
      </c>
    </row>
    <row r="133" spans="1:13" ht="15" thickTop="1">
      <c r="A133" s="372" t="s">
        <v>46</v>
      </c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</row>
    <row r="134" spans="1:13" ht="14.25">
      <c r="A134" s="373" t="s">
        <v>38</v>
      </c>
      <c r="B134" s="373"/>
      <c r="C134" s="374"/>
      <c r="D134" s="373"/>
      <c r="E134" s="373"/>
      <c r="F134" s="374"/>
      <c r="G134" s="373"/>
      <c r="H134" s="373"/>
      <c r="I134" s="374"/>
      <c r="J134" s="373"/>
      <c r="K134" s="373"/>
      <c r="L134" s="374"/>
      <c r="M134" s="373"/>
    </row>
    <row r="135" spans="11:13" ht="15" thickBot="1">
      <c r="K135" s="366" t="s">
        <v>32</v>
      </c>
      <c r="L135" s="366"/>
      <c r="M135" s="366"/>
    </row>
    <row r="136" spans="1:16" s="56" customFormat="1" ht="15" thickTop="1">
      <c r="A136" s="375" t="s">
        <v>0</v>
      </c>
      <c r="B136" s="357" t="s">
        <v>26</v>
      </c>
      <c r="C136" s="357"/>
      <c r="D136" s="357"/>
      <c r="E136" s="358" t="s">
        <v>1</v>
      </c>
      <c r="F136" s="358"/>
      <c r="G136" s="358"/>
      <c r="H136" s="359" t="s">
        <v>33</v>
      </c>
      <c r="I136" s="360"/>
      <c r="J136" s="360"/>
      <c r="K136" s="361" t="s">
        <v>34</v>
      </c>
      <c r="L136" s="362"/>
      <c r="M136" s="363"/>
      <c r="N136" s="77"/>
      <c r="O136" s="77"/>
      <c r="P136" s="77"/>
    </row>
    <row r="137" spans="1:16" s="56" customFormat="1" ht="28.5">
      <c r="A137" s="376"/>
      <c r="B137" s="51" t="s">
        <v>2</v>
      </c>
      <c r="C137" s="52" t="s">
        <v>3</v>
      </c>
      <c r="D137" s="51" t="s">
        <v>4</v>
      </c>
      <c r="E137" s="84" t="s">
        <v>2</v>
      </c>
      <c r="F137" s="85" t="s">
        <v>3</v>
      </c>
      <c r="G137" s="84" t="s">
        <v>4</v>
      </c>
      <c r="H137" s="88" t="s">
        <v>2</v>
      </c>
      <c r="I137" s="89" t="s">
        <v>3</v>
      </c>
      <c r="J137" s="90" t="s">
        <v>4</v>
      </c>
      <c r="K137" s="94" t="s">
        <v>2</v>
      </c>
      <c r="L137" s="95" t="s">
        <v>3</v>
      </c>
      <c r="M137" s="96" t="s">
        <v>4</v>
      </c>
      <c r="N137" s="77"/>
      <c r="O137" s="78"/>
      <c r="P137" s="77"/>
    </row>
    <row r="138" spans="1:16" s="56" customFormat="1" ht="15">
      <c r="A138" s="81" t="s">
        <v>5</v>
      </c>
      <c r="B138" s="54" t="s">
        <v>6</v>
      </c>
      <c r="C138" s="55" t="s">
        <v>7</v>
      </c>
      <c r="D138" s="54" t="s">
        <v>8</v>
      </c>
      <c r="E138" s="86" t="s">
        <v>9</v>
      </c>
      <c r="F138" s="87" t="s">
        <v>10</v>
      </c>
      <c r="G138" s="86" t="s">
        <v>11</v>
      </c>
      <c r="H138" s="91"/>
      <c r="I138" s="92"/>
      <c r="J138" s="93"/>
      <c r="K138" s="97"/>
      <c r="L138" s="98"/>
      <c r="M138" s="99"/>
      <c r="N138" s="77"/>
      <c r="O138" s="77"/>
      <c r="P138" s="77"/>
    </row>
    <row r="139" spans="1:13" ht="15">
      <c r="A139" s="116"/>
      <c r="B139" s="117"/>
      <c r="C139" s="118"/>
      <c r="D139" s="119"/>
      <c r="E139" s="119"/>
      <c r="F139" s="118"/>
      <c r="G139" s="119"/>
      <c r="H139" s="119"/>
      <c r="I139" s="118"/>
      <c r="J139" s="120"/>
      <c r="K139" s="119"/>
      <c r="L139" s="118"/>
      <c r="M139" s="153"/>
    </row>
    <row r="140" spans="1:13" ht="15">
      <c r="A140" s="35" t="s">
        <v>12</v>
      </c>
      <c r="B140" s="244">
        <v>31.5</v>
      </c>
      <c r="C140" s="245">
        <v>196.02285714285716</v>
      </c>
      <c r="D140" s="243">
        <v>617.472</v>
      </c>
      <c r="E140" s="244">
        <v>45.7</v>
      </c>
      <c r="F140" s="245">
        <v>76.48</v>
      </c>
      <c r="G140" s="243">
        <v>349.5136</v>
      </c>
      <c r="H140" s="244">
        <v>31</v>
      </c>
      <c r="I140" s="245">
        <v>64</v>
      </c>
      <c r="J140" s="243">
        <v>198.39999999999998</v>
      </c>
      <c r="K140" s="254">
        <v>108.19999999999999</v>
      </c>
      <c r="L140" s="245">
        <v>107.71</v>
      </c>
      <c r="M140" s="243">
        <v>1165.3856</v>
      </c>
    </row>
    <row r="141" spans="1:13" ht="15">
      <c r="A141" s="35" t="s">
        <v>13</v>
      </c>
      <c r="B141" s="244">
        <v>94</v>
      </c>
      <c r="C141" s="245">
        <v>208.2133333333333</v>
      </c>
      <c r="D141" s="243">
        <v>1957.2053333333333</v>
      </c>
      <c r="E141" s="244">
        <v>83</v>
      </c>
      <c r="F141" s="245">
        <v>275.62666666666667</v>
      </c>
      <c r="G141" s="243">
        <v>2287.7013333333334</v>
      </c>
      <c r="H141" s="244">
        <v>77</v>
      </c>
      <c r="I141" s="245">
        <v>139.25818181818184</v>
      </c>
      <c r="J141" s="243">
        <v>1072.2880000000002</v>
      </c>
      <c r="K141" s="254">
        <v>254</v>
      </c>
      <c r="L141" s="245">
        <v>209.34</v>
      </c>
      <c r="M141" s="243">
        <v>5317.194666666667</v>
      </c>
    </row>
    <row r="142" spans="1:13" ht="15">
      <c r="A142" s="35" t="s">
        <v>14</v>
      </c>
      <c r="B142" s="244">
        <v>41</v>
      </c>
      <c r="C142" s="245">
        <v>196.02285714285716</v>
      </c>
      <c r="D142" s="243">
        <v>803.6937142857143</v>
      </c>
      <c r="E142" s="244">
        <v>14</v>
      </c>
      <c r="F142" s="245">
        <v>158.3881481481481</v>
      </c>
      <c r="G142" s="243">
        <v>221.74340740740735</v>
      </c>
      <c r="H142" s="244">
        <v>11</v>
      </c>
      <c r="I142" s="245">
        <v>139.25818181818184</v>
      </c>
      <c r="J142" s="243">
        <v>153.18400000000003</v>
      </c>
      <c r="K142" s="254">
        <v>66</v>
      </c>
      <c r="L142" s="245">
        <v>178.58</v>
      </c>
      <c r="M142" s="243">
        <v>1178.6211216931217</v>
      </c>
    </row>
    <row r="143" spans="1:13" ht="15">
      <c r="A143" s="35" t="s">
        <v>36</v>
      </c>
      <c r="B143" s="244">
        <v>22</v>
      </c>
      <c r="C143" s="245">
        <v>155.84</v>
      </c>
      <c r="D143" s="243">
        <v>342.848</v>
      </c>
      <c r="E143" s="244">
        <v>46</v>
      </c>
      <c r="F143" s="245">
        <v>158.3881481481481</v>
      </c>
      <c r="G143" s="243">
        <v>728.5854814814813</v>
      </c>
      <c r="H143" s="244">
        <v>22</v>
      </c>
      <c r="I143" s="245">
        <v>140.8</v>
      </c>
      <c r="J143" s="243">
        <v>309.76</v>
      </c>
      <c r="K143" s="254">
        <v>90</v>
      </c>
      <c r="L143" s="245">
        <v>153.47</v>
      </c>
      <c r="M143" s="243">
        <v>1381.1934814814813</v>
      </c>
    </row>
    <row r="144" spans="1:13" ht="15">
      <c r="A144" s="35" t="s">
        <v>15</v>
      </c>
      <c r="B144" s="244">
        <v>30</v>
      </c>
      <c r="C144" s="245">
        <v>196.02285714285716</v>
      </c>
      <c r="D144" s="243">
        <v>588.0685714285714</v>
      </c>
      <c r="E144" s="244">
        <v>6</v>
      </c>
      <c r="F144" s="245">
        <v>158.3881481481481</v>
      </c>
      <c r="G144" s="243">
        <v>95.03288888888886</v>
      </c>
      <c r="H144" s="244">
        <v>10</v>
      </c>
      <c r="I144" s="245">
        <v>139.25818181818184</v>
      </c>
      <c r="J144" s="243">
        <v>139.25818181818184</v>
      </c>
      <c r="K144" s="254">
        <v>46</v>
      </c>
      <c r="L144" s="245">
        <v>178.77</v>
      </c>
      <c r="M144" s="243">
        <v>822.3596421356422</v>
      </c>
    </row>
    <row r="145" spans="1:13" ht="15">
      <c r="A145" s="35" t="s">
        <v>16</v>
      </c>
      <c r="B145" s="244">
        <v>21</v>
      </c>
      <c r="C145" s="245">
        <v>196.02285714285716</v>
      </c>
      <c r="D145" s="243">
        <v>411.648</v>
      </c>
      <c r="E145" s="244">
        <v>21</v>
      </c>
      <c r="F145" s="245">
        <v>158.3881481481481</v>
      </c>
      <c r="G145" s="243">
        <v>332.615111111111</v>
      </c>
      <c r="H145" s="244">
        <v>16</v>
      </c>
      <c r="I145" s="245">
        <v>139.25818181818184</v>
      </c>
      <c r="J145" s="243">
        <v>222.81309090909093</v>
      </c>
      <c r="K145" s="254">
        <v>58</v>
      </c>
      <c r="L145" s="245">
        <v>166.74</v>
      </c>
      <c r="M145" s="243">
        <v>967.0762020202019</v>
      </c>
    </row>
    <row r="146" spans="1:13" ht="15">
      <c r="A146" s="35" t="s">
        <v>17</v>
      </c>
      <c r="B146" s="244">
        <v>35</v>
      </c>
      <c r="C146" s="245">
        <v>196.02285714285716</v>
      </c>
      <c r="D146" s="243">
        <v>686.0799999999999</v>
      </c>
      <c r="E146" s="244">
        <v>24</v>
      </c>
      <c r="F146" s="245">
        <v>158.3881481481481</v>
      </c>
      <c r="G146" s="243">
        <v>380.13155555555545</v>
      </c>
      <c r="H146" s="244">
        <v>20</v>
      </c>
      <c r="I146" s="245">
        <v>139.25818181818184</v>
      </c>
      <c r="J146" s="243">
        <v>278.5163636363637</v>
      </c>
      <c r="K146" s="254">
        <v>79</v>
      </c>
      <c r="L146" s="245">
        <v>170.22</v>
      </c>
      <c r="M146" s="243">
        <v>1344.727919191919</v>
      </c>
    </row>
    <row r="147" spans="1:13" ht="15">
      <c r="A147" s="35" t="s">
        <v>18</v>
      </c>
      <c r="B147" s="244">
        <v>22</v>
      </c>
      <c r="C147" s="245">
        <v>196.02285714285716</v>
      </c>
      <c r="D147" s="243">
        <v>431.2502857142857</v>
      </c>
      <c r="E147" s="244">
        <v>28</v>
      </c>
      <c r="F147" s="245">
        <v>158.3881481481481</v>
      </c>
      <c r="G147" s="243">
        <v>443.4868148148147</v>
      </c>
      <c r="H147" s="244">
        <v>22</v>
      </c>
      <c r="I147" s="245">
        <v>139.25818181818184</v>
      </c>
      <c r="J147" s="243">
        <v>306.36800000000005</v>
      </c>
      <c r="K147" s="254">
        <v>72</v>
      </c>
      <c r="L147" s="245">
        <v>164.04</v>
      </c>
      <c r="M147" s="243">
        <v>1181.1051005291006</v>
      </c>
    </row>
    <row r="148" spans="1:13" ht="15">
      <c r="A148" s="35" t="s">
        <v>19</v>
      </c>
      <c r="B148" s="264">
        <v>0</v>
      </c>
      <c r="C148" s="262">
        <v>0</v>
      </c>
      <c r="D148" s="265">
        <v>0</v>
      </c>
      <c r="E148" s="264">
        <v>0</v>
      </c>
      <c r="F148" s="262">
        <v>0</v>
      </c>
      <c r="G148" s="265">
        <v>0</v>
      </c>
      <c r="H148" s="264">
        <v>0</v>
      </c>
      <c r="I148" s="262">
        <v>0</v>
      </c>
      <c r="J148" s="265">
        <v>0</v>
      </c>
      <c r="K148" s="264">
        <v>0</v>
      </c>
      <c r="L148" s="262">
        <v>0</v>
      </c>
      <c r="M148" s="265">
        <v>0</v>
      </c>
    </row>
    <row r="149" spans="1:13" ht="15">
      <c r="A149" s="35" t="s">
        <v>20</v>
      </c>
      <c r="B149" s="244">
        <v>18</v>
      </c>
      <c r="C149" s="245">
        <v>108.16</v>
      </c>
      <c r="D149" s="243">
        <v>194.688</v>
      </c>
      <c r="E149" s="244">
        <v>12</v>
      </c>
      <c r="F149" s="245">
        <v>102.4</v>
      </c>
      <c r="G149" s="243">
        <v>122.88000000000001</v>
      </c>
      <c r="H149" s="244">
        <v>9</v>
      </c>
      <c r="I149" s="245">
        <v>139.25818181818184</v>
      </c>
      <c r="J149" s="243">
        <v>125.33236363636364</v>
      </c>
      <c r="K149" s="254">
        <v>39</v>
      </c>
      <c r="L149" s="245">
        <v>113.56</v>
      </c>
      <c r="M149" s="243">
        <v>442.90036363636364</v>
      </c>
    </row>
    <row r="150" spans="1:13" ht="15">
      <c r="A150" s="35" t="s">
        <v>21</v>
      </c>
      <c r="B150" s="244">
        <v>0.1</v>
      </c>
      <c r="C150" s="245">
        <v>196.02285714285716</v>
      </c>
      <c r="D150" s="243">
        <v>1.9602285714285717</v>
      </c>
      <c r="E150" s="244">
        <v>3.6</v>
      </c>
      <c r="F150" s="245">
        <v>208</v>
      </c>
      <c r="G150" s="243">
        <v>74.88</v>
      </c>
      <c r="H150" s="244">
        <v>1.6</v>
      </c>
      <c r="I150" s="245">
        <v>198.18666666666667</v>
      </c>
      <c r="J150" s="243">
        <v>31.709866666666667</v>
      </c>
      <c r="K150" s="254">
        <v>5.3</v>
      </c>
      <c r="L150" s="245">
        <v>204.81</v>
      </c>
      <c r="M150" s="243">
        <v>108.55009523809524</v>
      </c>
    </row>
    <row r="151" spans="1:13" ht="15">
      <c r="A151" s="35" t="s">
        <v>22</v>
      </c>
      <c r="B151" s="244">
        <v>63.7</v>
      </c>
      <c r="C151" s="245">
        <v>225.28</v>
      </c>
      <c r="D151" s="243">
        <v>1435.0336</v>
      </c>
      <c r="E151" s="244">
        <v>88.9</v>
      </c>
      <c r="F151" s="245">
        <v>246</v>
      </c>
      <c r="G151" s="243">
        <v>2186.94</v>
      </c>
      <c r="H151" s="244">
        <v>67.3</v>
      </c>
      <c r="I151" s="245">
        <v>139.25818181818184</v>
      </c>
      <c r="J151" s="243">
        <v>937.2075636363637</v>
      </c>
      <c r="K151" s="254">
        <v>219.9</v>
      </c>
      <c r="L151" s="245">
        <v>207.33</v>
      </c>
      <c r="M151" s="243">
        <v>4559.181163636364</v>
      </c>
    </row>
    <row r="152" spans="1:13" ht="15">
      <c r="A152" s="35" t="s">
        <v>23</v>
      </c>
      <c r="B152" s="244">
        <v>4</v>
      </c>
      <c r="C152" s="245">
        <v>196.02285714285716</v>
      </c>
      <c r="D152" s="243">
        <v>78.40914285714287</v>
      </c>
      <c r="E152" s="244">
        <v>9</v>
      </c>
      <c r="F152" s="245">
        <v>158.3881481481481</v>
      </c>
      <c r="G152" s="243">
        <v>142.5493333333333</v>
      </c>
      <c r="H152" s="244">
        <v>9</v>
      </c>
      <c r="I152" s="245">
        <v>139.25818181818184</v>
      </c>
      <c r="J152" s="243">
        <v>125.33236363636365</v>
      </c>
      <c r="K152" s="254">
        <v>22</v>
      </c>
      <c r="L152" s="245">
        <v>157.4</v>
      </c>
      <c r="M152" s="243">
        <v>346.29083982683983</v>
      </c>
    </row>
    <row r="153" spans="1:13" ht="15">
      <c r="A153" s="110" t="s">
        <v>24</v>
      </c>
      <c r="B153" s="249">
        <v>14</v>
      </c>
      <c r="C153" s="250">
        <v>228.24</v>
      </c>
      <c r="D153" s="248">
        <v>319.53600000000006</v>
      </c>
      <c r="E153" s="249">
        <v>15</v>
      </c>
      <c r="F153" s="250">
        <v>187.25333333333333</v>
      </c>
      <c r="G153" s="248">
        <v>280.88</v>
      </c>
      <c r="H153" s="249">
        <v>19</v>
      </c>
      <c r="I153" s="250">
        <v>139.25818181818184</v>
      </c>
      <c r="J153" s="248">
        <v>264.5905454545455</v>
      </c>
      <c r="K153" s="255">
        <v>48</v>
      </c>
      <c r="L153" s="250">
        <v>180.21</v>
      </c>
      <c r="M153" s="248">
        <v>865.0065454545456</v>
      </c>
    </row>
    <row r="154" spans="1:13" ht="15.75" thickBot="1">
      <c r="A154" s="103" t="s">
        <v>25</v>
      </c>
      <c r="B154" s="102">
        <f>SUM(B140:B153)</f>
        <v>396.3</v>
      </c>
      <c r="C154" s="101">
        <f>D154/B154*10</f>
        <v>198.5337591771505</v>
      </c>
      <c r="D154" s="102">
        <f>SUM(D140:D153)</f>
        <v>7867.892876190474</v>
      </c>
      <c r="E154" s="102">
        <f>SUM(E140:E153)</f>
        <v>396.20000000000005</v>
      </c>
      <c r="F154" s="101">
        <f>G154/E154*10</f>
        <v>193.00705517228482</v>
      </c>
      <c r="G154" s="228">
        <f>SUM(G140:G153)</f>
        <v>7646.939525925925</v>
      </c>
      <c r="H154" s="102">
        <f>SUM(H140:H153)</f>
        <v>314.9</v>
      </c>
      <c r="I154" s="101">
        <f>J154/H154*10</f>
        <v>132.25660017129056</v>
      </c>
      <c r="J154" s="102">
        <f>SUM(J140:J153)</f>
        <v>4164.760339393939</v>
      </c>
      <c r="K154" s="258">
        <f>SUM(K140:K153)</f>
        <v>1107.4</v>
      </c>
      <c r="L154" s="268">
        <f>M154/K154*10</f>
        <v>177.70988569180372</v>
      </c>
      <c r="M154" s="121">
        <f>SUM(M140:M153)</f>
        <v>19679.592741510343</v>
      </c>
    </row>
    <row r="155" spans="1:13" ht="15" thickTop="1">
      <c r="A155" s="64"/>
      <c r="B155" s="60"/>
      <c r="C155" s="61"/>
      <c r="D155" s="60"/>
      <c r="E155" s="60"/>
      <c r="F155" s="61"/>
      <c r="G155" s="60"/>
      <c r="H155" s="60"/>
      <c r="I155" s="61"/>
      <c r="J155" s="60"/>
      <c r="K155" s="60"/>
      <c r="L155" s="61"/>
      <c r="M155" s="60"/>
    </row>
  </sheetData>
  <sheetProtection/>
  <mergeCells count="56">
    <mergeCell ref="A1:M1"/>
    <mergeCell ref="A2:M2"/>
    <mergeCell ref="K3:M3"/>
    <mergeCell ref="A23:M23"/>
    <mergeCell ref="A24:M24"/>
    <mergeCell ref="A4:A5"/>
    <mergeCell ref="B4:D4"/>
    <mergeCell ref="E4:G4"/>
    <mergeCell ref="H4:J4"/>
    <mergeCell ref="K4:M4"/>
    <mergeCell ref="K25:M25"/>
    <mergeCell ref="A26:A27"/>
    <mergeCell ref="B26:D26"/>
    <mergeCell ref="E26:G26"/>
    <mergeCell ref="H26:J26"/>
    <mergeCell ref="K26:M26"/>
    <mergeCell ref="A45:M45"/>
    <mergeCell ref="A46:M46"/>
    <mergeCell ref="K47:M47"/>
    <mergeCell ref="A48:A49"/>
    <mergeCell ref="B48:D48"/>
    <mergeCell ref="E48:G48"/>
    <mergeCell ref="H48:J48"/>
    <mergeCell ref="K48:M48"/>
    <mergeCell ref="A67:M67"/>
    <mergeCell ref="A68:M68"/>
    <mergeCell ref="K69:M69"/>
    <mergeCell ref="A70:A71"/>
    <mergeCell ref="B70:D70"/>
    <mergeCell ref="E70:G70"/>
    <mergeCell ref="H70:J70"/>
    <mergeCell ref="K70:M70"/>
    <mergeCell ref="A89:M89"/>
    <mergeCell ref="A90:M90"/>
    <mergeCell ref="K91:M91"/>
    <mergeCell ref="A92:A93"/>
    <mergeCell ref="B92:D92"/>
    <mergeCell ref="E92:G92"/>
    <mergeCell ref="H92:J92"/>
    <mergeCell ref="K92:M92"/>
    <mergeCell ref="A111:M111"/>
    <mergeCell ref="A112:M112"/>
    <mergeCell ref="K113:M113"/>
    <mergeCell ref="A114:A115"/>
    <mergeCell ref="B114:D114"/>
    <mergeCell ref="E114:G114"/>
    <mergeCell ref="H114:J114"/>
    <mergeCell ref="K114:M114"/>
    <mergeCell ref="A133:M133"/>
    <mergeCell ref="A134:M134"/>
    <mergeCell ref="K135:M135"/>
    <mergeCell ref="A136:A137"/>
    <mergeCell ref="B136:D136"/>
    <mergeCell ref="E136:G136"/>
    <mergeCell ref="H136:J136"/>
    <mergeCell ref="K136:M136"/>
  </mergeCells>
  <printOptions/>
  <pageMargins left="0.7" right="0.2" top="0.75" bottom="0.75" header="0.3" footer="0.3"/>
  <pageSetup horizontalDpi="600" verticalDpi="600" orientation="portrait" scale="60" r:id="rId1"/>
  <rowBreaks count="2" manualBreakCount="2">
    <brk id="66" max="12" man="1"/>
    <brk id="13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6"/>
  <sheetViews>
    <sheetView tabSelected="1" zoomScale="70" zoomScaleNormal="70" zoomScalePageLayoutView="0" workbookViewId="0" topLeftCell="A1">
      <selection activeCell="Q16" sqref="Q16"/>
    </sheetView>
  </sheetViews>
  <sheetFormatPr defaultColWidth="9.140625" defaultRowHeight="15"/>
  <cols>
    <col min="1" max="1" width="20.8515625" style="76" customWidth="1"/>
    <col min="2" max="2" width="12.57421875" style="0" customWidth="1"/>
    <col min="3" max="3" width="9.421875" style="1" customWidth="1"/>
    <col min="4" max="5" width="12.28125" style="0" customWidth="1"/>
    <col min="6" max="6" width="12.421875" style="1" customWidth="1"/>
    <col min="7" max="7" width="12.57421875" style="0" customWidth="1"/>
    <col min="8" max="8" width="12.140625" style="0" customWidth="1"/>
    <col min="9" max="9" width="9.57421875" style="1" customWidth="1"/>
    <col min="10" max="10" width="12.28125" style="0" customWidth="1"/>
    <col min="11" max="11" width="14.140625" style="0" customWidth="1"/>
    <col min="12" max="12" width="9.140625" style="1" customWidth="1"/>
    <col min="13" max="13" width="13.00390625" style="0" customWidth="1"/>
  </cols>
  <sheetData>
    <row r="1" spans="1:13" ht="14.25">
      <c r="A1" s="372" t="s">
        <v>51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4.25">
      <c r="A2" s="373" t="s">
        <v>38</v>
      </c>
      <c r="B2" s="373"/>
      <c r="C2" s="374"/>
      <c r="D2" s="373"/>
      <c r="E2" s="373"/>
      <c r="F2" s="374"/>
      <c r="G2" s="373"/>
      <c r="H2" s="373"/>
      <c r="I2" s="374"/>
      <c r="J2" s="373"/>
      <c r="K2" s="373"/>
      <c r="L2" s="374"/>
      <c r="M2" s="373"/>
    </row>
    <row r="3" spans="11:13" ht="15" thickBot="1">
      <c r="K3" s="366" t="s">
        <v>35</v>
      </c>
      <c r="L3" s="366"/>
      <c r="M3" s="366"/>
    </row>
    <row r="4" spans="1:13" s="56" customFormat="1" ht="15.75" customHeight="1" thickTop="1">
      <c r="A4" s="381" t="s">
        <v>0</v>
      </c>
      <c r="B4" s="383" t="s">
        <v>26</v>
      </c>
      <c r="C4" s="383"/>
      <c r="D4" s="383"/>
      <c r="E4" s="384" t="s">
        <v>1</v>
      </c>
      <c r="F4" s="384"/>
      <c r="G4" s="384"/>
      <c r="H4" s="385" t="s">
        <v>33</v>
      </c>
      <c r="I4" s="386"/>
      <c r="J4" s="386"/>
      <c r="K4" s="387" t="s">
        <v>34</v>
      </c>
      <c r="L4" s="388"/>
      <c r="M4" s="389"/>
    </row>
    <row r="5" spans="1:13" s="56" customFormat="1" ht="28.5">
      <c r="A5" s="382"/>
      <c r="B5" s="311" t="s">
        <v>2</v>
      </c>
      <c r="C5" s="312" t="s">
        <v>3</v>
      </c>
      <c r="D5" s="311" t="s">
        <v>4</v>
      </c>
      <c r="E5" s="313" t="s">
        <v>2</v>
      </c>
      <c r="F5" s="314" t="s">
        <v>3</v>
      </c>
      <c r="G5" s="313" t="s">
        <v>4</v>
      </c>
      <c r="H5" s="315" t="s">
        <v>2</v>
      </c>
      <c r="I5" s="316" t="s">
        <v>3</v>
      </c>
      <c r="J5" s="317" t="s">
        <v>4</v>
      </c>
      <c r="K5" s="318" t="s">
        <v>2</v>
      </c>
      <c r="L5" s="319" t="s">
        <v>3</v>
      </c>
      <c r="M5" s="320" t="s">
        <v>4</v>
      </c>
    </row>
    <row r="6" spans="1:13" s="56" customFormat="1" ht="15">
      <c r="A6" s="286" t="s">
        <v>5</v>
      </c>
      <c r="B6" s="321" t="s">
        <v>6</v>
      </c>
      <c r="C6" s="322" t="s">
        <v>7</v>
      </c>
      <c r="D6" s="321" t="s">
        <v>8</v>
      </c>
      <c r="E6" s="323" t="s">
        <v>9</v>
      </c>
      <c r="F6" s="324" t="s">
        <v>10</v>
      </c>
      <c r="G6" s="323" t="s">
        <v>11</v>
      </c>
      <c r="H6" s="325"/>
      <c r="I6" s="326"/>
      <c r="J6" s="327"/>
      <c r="K6" s="328"/>
      <c r="L6" s="329"/>
      <c r="M6" s="330"/>
    </row>
    <row r="7" spans="1:13" ht="15">
      <c r="A7" s="287"/>
      <c r="B7" s="331"/>
      <c r="C7" s="332"/>
      <c r="D7" s="333"/>
      <c r="E7" s="333"/>
      <c r="F7" s="332"/>
      <c r="G7" s="333"/>
      <c r="H7" s="333"/>
      <c r="I7" s="332"/>
      <c r="J7" s="334"/>
      <c r="K7" s="333"/>
      <c r="L7" s="332"/>
      <c r="M7" s="335"/>
    </row>
    <row r="8" spans="1:13" ht="15">
      <c r="A8" s="288" t="s">
        <v>12</v>
      </c>
      <c r="B8" s="289">
        <v>32588.42</v>
      </c>
      <c r="C8" s="290">
        <f>SUM((D8/B8)*10)</f>
        <v>28.410779043598925</v>
      </c>
      <c r="D8" s="291">
        <v>92586.24</v>
      </c>
      <c r="E8" s="292">
        <v>21237.32</v>
      </c>
      <c r="F8" s="290">
        <f>SUM((G8/E8)*10)</f>
        <v>25.635701679872977</v>
      </c>
      <c r="G8" s="291">
        <v>54443.36</v>
      </c>
      <c r="H8" s="292">
        <v>9342.970000000001</v>
      </c>
      <c r="I8" s="290">
        <f>SUM((J8/H8)*10)</f>
        <v>31.58689367513756</v>
      </c>
      <c r="J8" s="291">
        <v>29511.54</v>
      </c>
      <c r="K8" s="291">
        <v>63168.71000000001</v>
      </c>
      <c r="L8" s="290">
        <f>SUM((M8/K8)*10)</f>
        <v>27.947561379676742</v>
      </c>
      <c r="M8" s="293">
        <v>176541.14</v>
      </c>
    </row>
    <row r="9" spans="1:13" ht="15">
      <c r="A9" s="294" t="s">
        <v>13</v>
      </c>
      <c r="B9" s="295">
        <v>5789.290000000001</v>
      </c>
      <c r="C9" s="290">
        <f aca="true" t="shared" si="0" ref="C9:C22">SUM((D9/B9)*10)</f>
        <v>31.716238087917507</v>
      </c>
      <c r="D9" s="296">
        <v>18361.449999999997</v>
      </c>
      <c r="E9" s="297">
        <v>1259.74</v>
      </c>
      <c r="F9" s="290">
        <f aca="true" t="shared" si="1" ref="F9:F22">SUM((G9/E9)*10)</f>
        <v>25.394367091622083</v>
      </c>
      <c r="G9" s="296">
        <v>3199.03</v>
      </c>
      <c r="H9" s="297">
        <v>3387.5899999999997</v>
      </c>
      <c r="I9" s="290">
        <f aca="true" t="shared" si="2" ref="I9:I22">SUM((J9/H9)*10)</f>
        <v>31.822770760334045</v>
      </c>
      <c r="J9" s="296">
        <v>10780.25</v>
      </c>
      <c r="K9" s="296">
        <v>10436.62</v>
      </c>
      <c r="L9" s="290">
        <f aca="true" t="shared" si="3" ref="L9:L22">SUM((M9/K9)*10)</f>
        <v>30.98774315822555</v>
      </c>
      <c r="M9" s="298">
        <v>32340.729999999996</v>
      </c>
    </row>
    <row r="10" spans="1:13" ht="15">
      <c r="A10" s="294" t="s">
        <v>14</v>
      </c>
      <c r="B10" s="295">
        <v>14294.32</v>
      </c>
      <c r="C10" s="290">
        <f t="shared" si="0"/>
        <v>29.641347052535547</v>
      </c>
      <c r="D10" s="296">
        <v>42370.28999999999</v>
      </c>
      <c r="E10" s="297">
        <v>4452.360000000001</v>
      </c>
      <c r="F10" s="290">
        <f t="shared" si="1"/>
        <v>30.48877449262862</v>
      </c>
      <c r="G10" s="296">
        <v>13574.699999999999</v>
      </c>
      <c r="H10" s="297">
        <v>11083.21</v>
      </c>
      <c r="I10" s="290">
        <f t="shared" si="2"/>
        <v>33.8415314696735</v>
      </c>
      <c r="J10" s="296">
        <v>37507.28</v>
      </c>
      <c r="K10" s="296">
        <v>29829.889999999996</v>
      </c>
      <c r="L10" s="290">
        <f t="shared" si="3"/>
        <v>31.328399132547922</v>
      </c>
      <c r="M10" s="298">
        <v>93452.26999999999</v>
      </c>
    </row>
    <row r="11" spans="1:13" ht="15">
      <c r="A11" s="294" t="s">
        <v>36</v>
      </c>
      <c r="B11" s="295">
        <v>7735.94</v>
      </c>
      <c r="C11" s="290">
        <f t="shared" si="0"/>
        <v>32.35857568698827</v>
      </c>
      <c r="D11" s="296">
        <v>25032.399999999998</v>
      </c>
      <c r="E11" s="297">
        <v>1619.73</v>
      </c>
      <c r="F11" s="290">
        <f t="shared" si="1"/>
        <v>33.28289282781698</v>
      </c>
      <c r="G11" s="296">
        <v>5390.93</v>
      </c>
      <c r="H11" s="297">
        <v>5770.070000000001</v>
      </c>
      <c r="I11" s="290">
        <f t="shared" si="2"/>
        <v>34.25785129123217</v>
      </c>
      <c r="J11" s="296">
        <v>19767.020000000004</v>
      </c>
      <c r="K11" s="296">
        <v>15125.740000000002</v>
      </c>
      <c r="L11" s="290">
        <f t="shared" si="3"/>
        <v>33.182079025555105</v>
      </c>
      <c r="M11" s="298">
        <v>50190.34999999999</v>
      </c>
    </row>
    <row r="12" spans="1:13" ht="15">
      <c r="A12" s="294" t="s">
        <v>15</v>
      </c>
      <c r="B12" s="295">
        <v>22440.45</v>
      </c>
      <c r="C12" s="290">
        <f t="shared" si="0"/>
        <v>23.79559679061694</v>
      </c>
      <c r="D12" s="296">
        <v>53398.38999999999</v>
      </c>
      <c r="E12" s="297">
        <v>1618.54</v>
      </c>
      <c r="F12" s="290">
        <f t="shared" si="1"/>
        <v>30.419575666959112</v>
      </c>
      <c r="G12" s="296">
        <v>4923.53</v>
      </c>
      <c r="H12" s="297">
        <v>2094.44</v>
      </c>
      <c r="I12" s="290">
        <f t="shared" si="2"/>
        <v>27.668780199003077</v>
      </c>
      <c r="J12" s="296">
        <v>5795.06</v>
      </c>
      <c r="K12" s="296">
        <v>26153.430000000004</v>
      </c>
      <c r="L12" s="290">
        <f t="shared" si="3"/>
        <v>24.515705970497933</v>
      </c>
      <c r="M12" s="298">
        <v>64116.97999999999</v>
      </c>
    </row>
    <row r="13" spans="1:13" ht="15">
      <c r="A13" s="294" t="s">
        <v>16</v>
      </c>
      <c r="B13" s="295">
        <v>17589.170000000002</v>
      </c>
      <c r="C13" s="290">
        <f t="shared" si="0"/>
        <v>38.01782005631874</v>
      </c>
      <c r="D13" s="296">
        <v>66870.19</v>
      </c>
      <c r="E13" s="297">
        <v>7111.720000000001</v>
      </c>
      <c r="F13" s="290">
        <f t="shared" si="1"/>
        <v>38.469751340041505</v>
      </c>
      <c r="G13" s="296">
        <v>27358.61</v>
      </c>
      <c r="H13" s="297">
        <v>2582.51</v>
      </c>
      <c r="I13" s="290">
        <f t="shared" si="2"/>
        <v>44.226856817592186</v>
      </c>
      <c r="J13" s="296">
        <v>11421.63</v>
      </c>
      <c r="K13" s="296">
        <v>27283.4</v>
      </c>
      <c r="L13" s="290">
        <f t="shared" si="3"/>
        <v>38.72333726734938</v>
      </c>
      <c r="M13" s="298">
        <v>105650.43000000001</v>
      </c>
    </row>
    <row r="14" spans="1:13" ht="15">
      <c r="A14" s="294" t="s">
        <v>17</v>
      </c>
      <c r="B14" s="295">
        <v>6536.51</v>
      </c>
      <c r="C14" s="290">
        <f t="shared" si="0"/>
        <v>24.240932852546692</v>
      </c>
      <c r="D14" s="296">
        <v>15845.109999999999</v>
      </c>
      <c r="E14" s="297">
        <v>2658.57</v>
      </c>
      <c r="F14" s="290">
        <f t="shared" si="1"/>
        <v>35.14389314556321</v>
      </c>
      <c r="G14" s="296">
        <v>9343.25</v>
      </c>
      <c r="H14" s="297">
        <v>2045.6800000000003</v>
      </c>
      <c r="I14" s="290">
        <f t="shared" si="2"/>
        <v>29.89441163818388</v>
      </c>
      <c r="J14" s="296">
        <v>6115.4400000000005</v>
      </c>
      <c r="K14" s="296">
        <v>11240.76</v>
      </c>
      <c r="L14" s="290">
        <f t="shared" si="3"/>
        <v>27.848472879057997</v>
      </c>
      <c r="M14" s="298">
        <v>31303.8</v>
      </c>
    </row>
    <row r="15" spans="1:13" ht="15">
      <c r="A15" s="294" t="s">
        <v>18</v>
      </c>
      <c r="B15" s="295">
        <v>4696.28</v>
      </c>
      <c r="C15" s="290">
        <f t="shared" si="0"/>
        <v>26.379325764221896</v>
      </c>
      <c r="D15" s="296">
        <v>12388.47</v>
      </c>
      <c r="E15" s="297">
        <v>652.04</v>
      </c>
      <c r="F15" s="290">
        <f t="shared" si="1"/>
        <v>33.3451935464082</v>
      </c>
      <c r="G15" s="296">
        <v>2174.2400000000002</v>
      </c>
      <c r="H15" s="297">
        <v>194.62</v>
      </c>
      <c r="I15" s="290">
        <f t="shared" si="2"/>
        <v>31.410954680916653</v>
      </c>
      <c r="J15" s="296">
        <v>611.3199999999999</v>
      </c>
      <c r="K15" s="296">
        <v>5542.9400000000005</v>
      </c>
      <c r="L15" s="290">
        <f t="shared" si="3"/>
        <v>27.37541809942016</v>
      </c>
      <c r="M15" s="298">
        <v>15174.029999999999</v>
      </c>
    </row>
    <row r="16" spans="1:13" ht="15">
      <c r="A16" s="294" t="s">
        <v>19</v>
      </c>
      <c r="B16" s="295">
        <v>6994.9</v>
      </c>
      <c r="C16" s="290">
        <f t="shared" si="0"/>
        <v>27.36783942586742</v>
      </c>
      <c r="D16" s="296">
        <v>19143.53</v>
      </c>
      <c r="E16" s="297">
        <v>1733.33</v>
      </c>
      <c r="F16" s="290">
        <f t="shared" si="1"/>
        <v>37.29595633837758</v>
      </c>
      <c r="G16" s="296">
        <v>6464.620000000001</v>
      </c>
      <c r="H16" s="297">
        <v>1160.81</v>
      </c>
      <c r="I16" s="290">
        <f t="shared" si="2"/>
        <v>31.545989438409386</v>
      </c>
      <c r="J16" s="296">
        <v>3661.89</v>
      </c>
      <c r="K16" s="296">
        <v>9889.039999999999</v>
      </c>
      <c r="L16" s="290">
        <f t="shared" si="3"/>
        <v>29.598464562788706</v>
      </c>
      <c r="M16" s="298">
        <v>29270.039999999997</v>
      </c>
    </row>
    <row r="17" spans="1:13" ht="15">
      <c r="A17" s="294" t="s">
        <v>20</v>
      </c>
      <c r="B17" s="295">
        <v>2318.92</v>
      </c>
      <c r="C17" s="290">
        <f t="shared" si="0"/>
        <v>25.061364773256514</v>
      </c>
      <c r="D17" s="296">
        <v>5811.53</v>
      </c>
      <c r="E17" s="297">
        <v>327.59999999999997</v>
      </c>
      <c r="F17" s="290">
        <f t="shared" si="1"/>
        <v>37.46367521367522</v>
      </c>
      <c r="G17" s="296">
        <v>1227.31</v>
      </c>
      <c r="H17" s="297">
        <v>306.77</v>
      </c>
      <c r="I17" s="290">
        <f t="shared" si="2"/>
        <v>29.767904293118622</v>
      </c>
      <c r="J17" s="296">
        <v>913.1899999999999</v>
      </c>
      <c r="K17" s="296">
        <v>2953.29</v>
      </c>
      <c r="L17" s="290">
        <f t="shared" si="3"/>
        <v>26.92600455762895</v>
      </c>
      <c r="M17" s="298">
        <v>7952.03</v>
      </c>
    </row>
    <row r="18" spans="1:13" ht="15">
      <c r="A18" s="294" t="s">
        <v>21</v>
      </c>
      <c r="B18" s="295">
        <v>8948.449999999999</v>
      </c>
      <c r="C18" s="290">
        <f t="shared" si="0"/>
        <v>33.901033139817514</v>
      </c>
      <c r="D18" s="296">
        <v>30336.170000000002</v>
      </c>
      <c r="E18" s="297">
        <v>1106.5</v>
      </c>
      <c r="F18" s="290">
        <f t="shared" si="1"/>
        <v>34.715951197469494</v>
      </c>
      <c r="G18" s="296">
        <v>3841.3199999999997</v>
      </c>
      <c r="H18" s="297">
        <v>2071.47</v>
      </c>
      <c r="I18" s="290">
        <f t="shared" si="2"/>
        <v>39.11589354419809</v>
      </c>
      <c r="J18" s="299">
        <v>8102.74</v>
      </c>
      <c r="K18" s="296">
        <v>12126.419999999998</v>
      </c>
      <c r="L18" s="290">
        <f t="shared" si="3"/>
        <v>34.866209483095595</v>
      </c>
      <c r="M18" s="298">
        <v>42280.23</v>
      </c>
    </row>
    <row r="19" spans="1:13" ht="15">
      <c r="A19" s="294" t="s">
        <v>22</v>
      </c>
      <c r="B19" s="295">
        <v>15936.750000000002</v>
      </c>
      <c r="C19" s="290">
        <f t="shared" si="0"/>
        <v>28.67726481246176</v>
      </c>
      <c r="D19" s="299">
        <v>45702.24</v>
      </c>
      <c r="E19" s="297">
        <v>6261.310000000001</v>
      </c>
      <c r="F19" s="290">
        <f t="shared" si="1"/>
        <v>30.038793798741786</v>
      </c>
      <c r="G19" s="299">
        <v>18808.219999999998</v>
      </c>
      <c r="H19" s="297">
        <v>2171.77</v>
      </c>
      <c r="I19" s="290">
        <f t="shared" si="2"/>
        <v>26.79620770155219</v>
      </c>
      <c r="J19" s="296">
        <v>5819.52</v>
      </c>
      <c r="K19" s="296">
        <v>24369.829999999998</v>
      </c>
      <c r="L19" s="290">
        <f t="shared" si="3"/>
        <v>28.85944629076198</v>
      </c>
      <c r="M19" s="298">
        <v>70329.98</v>
      </c>
    </row>
    <row r="20" spans="1:13" ht="15">
      <c r="A20" s="294" t="s">
        <v>23</v>
      </c>
      <c r="B20" s="295">
        <v>130.38</v>
      </c>
      <c r="C20" s="290">
        <f t="shared" si="0"/>
        <v>35.09203865623562</v>
      </c>
      <c r="D20" s="296">
        <v>457.53</v>
      </c>
      <c r="E20" s="297">
        <v>0</v>
      </c>
      <c r="F20" s="290" t="e">
        <f t="shared" si="1"/>
        <v>#DIV/0!</v>
      </c>
      <c r="G20" s="296">
        <v>0</v>
      </c>
      <c r="H20" s="297">
        <v>0</v>
      </c>
      <c r="I20" s="290" t="e">
        <f t="shared" si="2"/>
        <v>#DIV/0!</v>
      </c>
      <c r="J20" s="296">
        <v>0</v>
      </c>
      <c r="K20" s="296">
        <v>130.38</v>
      </c>
      <c r="L20" s="290">
        <f t="shared" si="3"/>
        <v>35.09203865623562</v>
      </c>
      <c r="M20" s="298">
        <v>457.53</v>
      </c>
    </row>
    <row r="21" spans="1:13" ht="15">
      <c r="A21" s="300" t="s">
        <v>24</v>
      </c>
      <c r="B21" s="301">
        <v>1664.8700000000001</v>
      </c>
      <c r="C21" s="302">
        <f t="shared" si="0"/>
        <v>39.59708565833969</v>
      </c>
      <c r="D21" s="303">
        <v>6592.4</v>
      </c>
      <c r="E21" s="304">
        <v>1319.5800000000002</v>
      </c>
      <c r="F21" s="302">
        <f t="shared" si="1"/>
        <v>33.08711862865457</v>
      </c>
      <c r="G21" s="303">
        <v>4366.110000000001</v>
      </c>
      <c r="H21" s="304">
        <v>243.7</v>
      </c>
      <c r="I21" s="302">
        <f t="shared" si="2"/>
        <v>49.55888387361511</v>
      </c>
      <c r="J21" s="305">
        <v>1207.75</v>
      </c>
      <c r="K21" s="303">
        <v>3228.1500000000005</v>
      </c>
      <c r="L21" s="302">
        <f t="shared" si="3"/>
        <v>37.68802564936572</v>
      </c>
      <c r="M21" s="306">
        <v>12166.259999999997</v>
      </c>
    </row>
    <row r="22" spans="1:13" ht="15.75" thickBot="1">
      <c r="A22" s="307" t="s">
        <v>25</v>
      </c>
      <c r="B22" s="308">
        <f>SUM(B8:B21)</f>
        <v>147664.65</v>
      </c>
      <c r="C22" s="309">
        <f t="shared" si="0"/>
        <v>29.451594542092504</v>
      </c>
      <c r="D22" s="308">
        <f>SUM(D8:D21)</f>
        <v>434895.94</v>
      </c>
      <c r="E22" s="308">
        <f>SUM(E8:E21)</f>
        <v>51358.34000000001</v>
      </c>
      <c r="F22" s="309">
        <f t="shared" si="1"/>
        <v>30.202539645946487</v>
      </c>
      <c r="G22" s="308">
        <f>SUM(G8:G21)</f>
        <v>155115.22999999998</v>
      </c>
      <c r="H22" s="308">
        <f>SUM(H8:H21)</f>
        <v>42455.60999999999</v>
      </c>
      <c r="I22" s="309">
        <f t="shared" si="2"/>
        <v>33.261712645278216</v>
      </c>
      <c r="J22" s="308">
        <f>SUM(J8:J21)</f>
        <v>141214.63</v>
      </c>
      <c r="K22" s="308">
        <f>SUM(K8:K21)</f>
        <v>241478.60000000003</v>
      </c>
      <c r="L22" s="309">
        <f t="shared" si="3"/>
        <v>30.2811843368315</v>
      </c>
      <c r="M22" s="310">
        <f>SUM(M8:M21)</f>
        <v>731225.8</v>
      </c>
    </row>
    <row r="23" spans="1:13" ht="15" thickTop="1">
      <c r="A23" s="372" t="s">
        <v>50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</row>
    <row r="24" spans="1:13" ht="14.25">
      <c r="A24" s="373" t="s">
        <v>38</v>
      </c>
      <c r="B24" s="373"/>
      <c r="C24" s="374"/>
      <c r="D24" s="373"/>
      <c r="E24" s="373"/>
      <c r="F24" s="374"/>
      <c r="G24" s="373"/>
      <c r="H24" s="373"/>
      <c r="I24" s="374"/>
      <c r="J24" s="373"/>
      <c r="K24" s="373"/>
      <c r="L24" s="374"/>
      <c r="M24" s="373"/>
    </row>
    <row r="25" spans="11:13" ht="15" thickBot="1">
      <c r="K25" s="366" t="s">
        <v>27</v>
      </c>
      <c r="L25" s="366"/>
      <c r="M25" s="366"/>
    </row>
    <row r="26" spans="1:13" s="56" customFormat="1" ht="15" thickTop="1">
      <c r="A26" s="375" t="s">
        <v>0</v>
      </c>
      <c r="B26" s="357" t="s">
        <v>26</v>
      </c>
      <c r="C26" s="357"/>
      <c r="D26" s="357"/>
      <c r="E26" s="358" t="s">
        <v>1</v>
      </c>
      <c r="F26" s="358"/>
      <c r="G26" s="358"/>
      <c r="H26" s="359" t="s">
        <v>33</v>
      </c>
      <c r="I26" s="360"/>
      <c r="J26" s="360"/>
      <c r="K26" s="361" t="s">
        <v>34</v>
      </c>
      <c r="L26" s="362"/>
      <c r="M26" s="363"/>
    </row>
    <row r="27" spans="1:13" s="56" customFormat="1" ht="28.5">
      <c r="A27" s="376"/>
      <c r="B27" s="51" t="s">
        <v>2</v>
      </c>
      <c r="C27" s="52" t="s">
        <v>3</v>
      </c>
      <c r="D27" s="51" t="s">
        <v>4</v>
      </c>
      <c r="E27" s="84" t="s">
        <v>2</v>
      </c>
      <c r="F27" s="85" t="s">
        <v>3</v>
      </c>
      <c r="G27" s="84" t="s">
        <v>4</v>
      </c>
      <c r="H27" s="88" t="s">
        <v>2</v>
      </c>
      <c r="I27" s="89" t="s">
        <v>3</v>
      </c>
      <c r="J27" s="90" t="s">
        <v>4</v>
      </c>
      <c r="K27" s="94" t="s">
        <v>2</v>
      </c>
      <c r="L27" s="95" t="s">
        <v>3</v>
      </c>
      <c r="M27" s="96" t="s">
        <v>4</v>
      </c>
    </row>
    <row r="28" spans="1:13" s="56" customFormat="1" ht="15">
      <c r="A28" s="81" t="s">
        <v>5</v>
      </c>
      <c r="B28" s="54" t="s">
        <v>6</v>
      </c>
      <c r="C28" s="55" t="s">
        <v>7</v>
      </c>
      <c r="D28" s="54" t="s">
        <v>8</v>
      </c>
      <c r="E28" s="86" t="s">
        <v>9</v>
      </c>
      <c r="F28" s="87" t="s">
        <v>10</v>
      </c>
      <c r="G28" s="86" t="s">
        <v>11</v>
      </c>
      <c r="H28" s="91"/>
      <c r="I28" s="92"/>
      <c r="J28" s="93"/>
      <c r="K28" s="97"/>
      <c r="L28" s="98"/>
      <c r="M28" s="99"/>
    </row>
    <row r="29" spans="1:13" ht="15">
      <c r="A29" s="116"/>
      <c r="B29" s="117"/>
      <c r="C29" s="118"/>
      <c r="D29" s="119"/>
      <c r="E29" s="119"/>
      <c r="F29" s="118"/>
      <c r="G29" s="119"/>
      <c r="H29" s="119"/>
      <c r="I29" s="118"/>
      <c r="J29" s="120"/>
      <c r="K29" s="119"/>
      <c r="L29" s="118"/>
      <c r="M29" s="153"/>
    </row>
    <row r="30" spans="1:13" ht="15">
      <c r="A30" s="179" t="s">
        <v>12</v>
      </c>
      <c r="B30" s="230">
        <v>448.2</v>
      </c>
      <c r="C30" s="229">
        <v>43.70740901265826</v>
      </c>
      <c r="D30" s="234">
        <v>1958.9660719473432</v>
      </c>
      <c r="E30" s="230">
        <v>94.5</v>
      </c>
      <c r="F30" s="229">
        <v>46.58005139393938</v>
      </c>
      <c r="G30" s="235">
        <v>440.1814856727271</v>
      </c>
      <c r="H30" s="230">
        <v>64.5</v>
      </c>
      <c r="I30" s="229">
        <v>42.89077685106381</v>
      </c>
      <c r="J30" s="235">
        <v>276.6455106893616</v>
      </c>
      <c r="K30" s="230">
        <f>SUM(B30+E30+H30)</f>
        <v>607.2</v>
      </c>
      <c r="L30" s="229">
        <f>M30/K30*10</f>
        <v>44.06773827914083</v>
      </c>
      <c r="M30" s="230">
        <f>SUM(D30+G30+J30)</f>
        <v>2675.793068309432</v>
      </c>
    </row>
    <row r="31" spans="1:13" ht="15">
      <c r="A31" s="179" t="s">
        <v>13</v>
      </c>
      <c r="B31" s="230">
        <v>10337.5</v>
      </c>
      <c r="C31" s="229">
        <v>45.260486492753614</v>
      </c>
      <c r="D31" s="234">
        <v>46788.02791188405</v>
      </c>
      <c r="E31" s="230">
        <v>7034.299999999999</v>
      </c>
      <c r="F31" s="229">
        <v>41.91206227027026</v>
      </c>
      <c r="G31" s="235">
        <v>29482.20196277621</v>
      </c>
      <c r="H31" s="230">
        <v>9139.400000000001</v>
      </c>
      <c r="I31" s="229">
        <v>44.86642927659574</v>
      </c>
      <c r="J31" s="235">
        <v>41005.22437305191</v>
      </c>
      <c r="K31" s="230">
        <f aca="true" t="shared" si="4" ref="K31:K43">SUM(B31+E31+H31)</f>
        <v>26511.2</v>
      </c>
      <c r="L31" s="229">
        <f aca="true" t="shared" si="5" ref="L31:L44">M31/K31*10</f>
        <v>44.236192344259095</v>
      </c>
      <c r="M31" s="230">
        <f aca="true" t="shared" si="6" ref="M31:M43">SUM(D31+G31+J31)</f>
        <v>117275.45424771217</v>
      </c>
    </row>
    <row r="32" spans="1:13" ht="15">
      <c r="A32" s="179" t="s">
        <v>14</v>
      </c>
      <c r="B32" s="230">
        <v>2965</v>
      </c>
      <c r="C32" s="229">
        <v>36.26403733333334</v>
      </c>
      <c r="D32" s="234">
        <v>10752.287069333335</v>
      </c>
      <c r="E32" s="230">
        <v>1137</v>
      </c>
      <c r="F32" s="229">
        <v>42.46467555555556</v>
      </c>
      <c r="G32" s="235">
        <v>4828.233610666667</v>
      </c>
      <c r="H32" s="230">
        <v>2191</v>
      </c>
      <c r="I32" s="229">
        <v>72.73110171428573</v>
      </c>
      <c r="J32" s="235">
        <v>15935.384385600002</v>
      </c>
      <c r="K32" s="230">
        <f t="shared" si="4"/>
        <v>6293</v>
      </c>
      <c r="L32" s="229">
        <f t="shared" si="5"/>
        <v>50.080891570951856</v>
      </c>
      <c r="M32" s="230">
        <f t="shared" si="6"/>
        <v>31515.905065600004</v>
      </c>
    </row>
    <row r="33" spans="1:13" ht="15">
      <c r="A33" s="179" t="s">
        <v>36</v>
      </c>
      <c r="B33" s="230">
        <v>246.5</v>
      </c>
      <c r="C33" s="229">
        <v>43.70740901265826</v>
      </c>
      <c r="D33" s="234">
        <v>1077.387632162026</v>
      </c>
      <c r="E33" s="230">
        <v>201</v>
      </c>
      <c r="F33" s="229">
        <v>46.58005139393938</v>
      </c>
      <c r="G33" s="235">
        <v>936.2590330181814</v>
      </c>
      <c r="H33" s="230">
        <v>97.5</v>
      </c>
      <c r="I33" s="229">
        <v>42.89077685106381</v>
      </c>
      <c r="J33" s="235">
        <v>418.1850742978721</v>
      </c>
      <c r="K33" s="230">
        <f t="shared" si="4"/>
        <v>545</v>
      </c>
      <c r="L33" s="229">
        <f t="shared" si="5"/>
        <v>44.62076586198312</v>
      </c>
      <c r="M33" s="230">
        <f t="shared" si="6"/>
        <v>2431.8317394780797</v>
      </c>
    </row>
    <row r="34" spans="1:13" ht="15">
      <c r="A34" s="179" t="s">
        <v>15</v>
      </c>
      <c r="B34" s="230">
        <v>1134</v>
      </c>
      <c r="C34" s="229">
        <v>48.2784576</v>
      </c>
      <c r="D34" s="234">
        <v>5474.77709184</v>
      </c>
      <c r="E34" s="230">
        <v>191</v>
      </c>
      <c r="F34" s="229">
        <v>51.621432</v>
      </c>
      <c r="G34" s="235">
        <v>985.9693512</v>
      </c>
      <c r="H34" s="230">
        <v>1489</v>
      </c>
      <c r="I34" s="229">
        <v>61.72224</v>
      </c>
      <c r="J34" s="235">
        <v>9190.441536</v>
      </c>
      <c r="K34" s="230">
        <f t="shared" si="4"/>
        <v>2814</v>
      </c>
      <c r="L34" s="229">
        <f t="shared" si="5"/>
        <v>55.619004900639666</v>
      </c>
      <c r="M34" s="230">
        <f t="shared" si="6"/>
        <v>15651.187979040002</v>
      </c>
    </row>
    <row r="35" spans="1:13" ht="15">
      <c r="A35" s="179" t="s">
        <v>16</v>
      </c>
      <c r="B35" s="230">
        <v>780</v>
      </c>
      <c r="C35" s="229">
        <v>43.70740901265826</v>
      </c>
      <c r="D35" s="234">
        <v>3409.177902987344</v>
      </c>
      <c r="E35" s="230">
        <v>61</v>
      </c>
      <c r="F35" s="229">
        <v>46.58005139393938</v>
      </c>
      <c r="G35" s="235">
        <v>284.1383135030302</v>
      </c>
      <c r="H35" s="230">
        <v>72</v>
      </c>
      <c r="I35" s="229">
        <v>42.89077685106381</v>
      </c>
      <c r="J35" s="235">
        <v>308.8135933276595</v>
      </c>
      <c r="K35" s="230">
        <f t="shared" si="4"/>
        <v>913</v>
      </c>
      <c r="L35" s="229">
        <f t="shared" si="5"/>
        <v>43.83493767599161</v>
      </c>
      <c r="M35" s="230">
        <f t="shared" si="6"/>
        <v>4002.1298098180337</v>
      </c>
    </row>
    <row r="36" spans="1:13" ht="15">
      <c r="A36" s="179" t="s">
        <v>17</v>
      </c>
      <c r="B36" s="230">
        <v>836</v>
      </c>
      <c r="C36" s="229">
        <v>22.226826666666668</v>
      </c>
      <c r="D36" s="234">
        <v>1858.1627093333332</v>
      </c>
      <c r="E36" s="230">
        <v>193</v>
      </c>
      <c r="F36" s="229">
        <v>46.58005139393938</v>
      </c>
      <c r="G36" s="235">
        <v>898.9949919030299</v>
      </c>
      <c r="H36" s="230">
        <v>72</v>
      </c>
      <c r="I36" s="229">
        <v>42.89077685106381</v>
      </c>
      <c r="J36" s="235">
        <v>308.8135933276595</v>
      </c>
      <c r="K36" s="230">
        <f t="shared" si="4"/>
        <v>1101</v>
      </c>
      <c r="L36" s="229">
        <f t="shared" si="5"/>
        <v>27.84715072265234</v>
      </c>
      <c r="M36" s="230">
        <f t="shared" si="6"/>
        <v>3065.9712945640226</v>
      </c>
    </row>
    <row r="37" spans="1:13" ht="15">
      <c r="A37" s="179" t="s">
        <v>18</v>
      </c>
      <c r="B37" s="230">
        <v>485.90000000000003</v>
      </c>
      <c r="C37" s="229">
        <v>43.70740901265826</v>
      </c>
      <c r="D37" s="234">
        <v>2123.743003925065</v>
      </c>
      <c r="E37" s="230">
        <v>45</v>
      </c>
      <c r="F37" s="229">
        <v>46.58005139393938</v>
      </c>
      <c r="G37" s="235">
        <v>209.6102312727272</v>
      </c>
      <c r="H37" s="230">
        <v>228.4</v>
      </c>
      <c r="I37" s="229">
        <v>42.89077685106381</v>
      </c>
      <c r="J37" s="235">
        <v>979.6253432782975</v>
      </c>
      <c r="K37" s="230">
        <f t="shared" si="4"/>
        <v>759.3000000000001</v>
      </c>
      <c r="L37" s="229">
        <f t="shared" si="5"/>
        <v>43.63201077935058</v>
      </c>
      <c r="M37" s="230">
        <f t="shared" si="6"/>
        <v>3312.9785784760893</v>
      </c>
    </row>
    <row r="38" spans="1:13" ht="15">
      <c r="A38" s="179" t="s">
        <v>19</v>
      </c>
      <c r="B38" s="230">
        <v>619</v>
      </c>
      <c r="C38" s="229">
        <v>43.70740901265826</v>
      </c>
      <c r="D38" s="234">
        <v>2705.4886178835463</v>
      </c>
      <c r="E38" s="230">
        <v>1</v>
      </c>
      <c r="F38" s="229">
        <v>46.58005139393938</v>
      </c>
      <c r="G38" s="235">
        <v>4.6580051393939375</v>
      </c>
      <c r="H38" s="230">
        <v>90.5</v>
      </c>
      <c r="I38" s="229">
        <v>53.598504</v>
      </c>
      <c r="J38" s="235">
        <v>485.06646119999994</v>
      </c>
      <c r="K38" s="230">
        <f t="shared" si="4"/>
        <v>710.5</v>
      </c>
      <c r="L38" s="229">
        <f t="shared" si="5"/>
        <v>44.97133123466489</v>
      </c>
      <c r="M38" s="230">
        <f t="shared" si="6"/>
        <v>3195.2130842229403</v>
      </c>
    </row>
    <row r="39" spans="1:13" ht="15">
      <c r="A39" s="179" t="s">
        <v>20</v>
      </c>
      <c r="B39" s="230">
        <v>108</v>
      </c>
      <c r="C39" s="229">
        <v>43.70740901265826</v>
      </c>
      <c r="D39" s="234">
        <v>472.0400173367092</v>
      </c>
      <c r="E39" s="230">
        <v>5</v>
      </c>
      <c r="F39" s="229">
        <v>46.58005139393938</v>
      </c>
      <c r="G39" s="235">
        <v>23.29002569696969</v>
      </c>
      <c r="H39" s="230">
        <v>115</v>
      </c>
      <c r="I39" s="229">
        <v>42.89077685106381</v>
      </c>
      <c r="J39" s="235">
        <v>493.2439337872338</v>
      </c>
      <c r="K39" s="230">
        <f t="shared" si="4"/>
        <v>228</v>
      </c>
      <c r="L39" s="229">
        <f t="shared" si="5"/>
        <v>43.35850775530319</v>
      </c>
      <c r="M39" s="230">
        <f t="shared" si="6"/>
        <v>988.5739768209127</v>
      </c>
    </row>
    <row r="40" spans="1:13" ht="15">
      <c r="A40" s="179" t="s">
        <v>21</v>
      </c>
      <c r="B40" s="230">
        <v>0</v>
      </c>
      <c r="C40" s="229">
        <v>0</v>
      </c>
      <c r="D40" s="234">
        <v>0</v>
      </c>
      <c r="E40" s="230">
        <v>0</v>
      </c>
      <c r="F40" s="229">
        <v>0</v>
      </c>
      <c r="G40" s="235">
        <v>0</v>
      </c>
      <c r="H40" s="230">
        <v>0</v>
      </c>
      <c r="I40" s="229">
        <v>0</v>
      </c>
      <c r="J40" s="235">
        <v>0</v>
      </c>
      <c r="K40" s="230">
        <v>0</v>
      </c>
      <c r="L40" s="229">
        <v>0</v>
      </c>
      <c r="M40" s="230">
        <f t="shared" si="6"/>
        <v>0</v>
      </c>
    </row>
    <row r="41" spans="1:13" ht="15">
      <c r="A41" s="179" t="s">
        <v>22</v>
      </c>
      <c r="B41" s="230">
        <v>385.3</v>
      </c>
      <c r="C41" s="229">
        <v>40.03812266666667</v>
      </c>
      <c r="D41" s="234">
        <v>1542.668866346667</v>
      </c>
      <c r="E41" s="230">
        <v>194.60000000000002</v>
      </c>
      <c r="F41" s="229">
        <v>46.58005139393938</v>
      </c>
      <c r="G41" s="235">
        <v>906.4478001260604</v>
      </c>
      <c r="H41" s="230">
        <v>156.5</v>
      </c>
      <c r="I41" s="229">
        <v>30.86112</v>
      </c>
      <c r="J41" s="235">
        <v>482.976528</v>
      </c>
      <c r="K41" s="230">
        <f t="shared" si="4"/>
        <v>736.4000000000001</v>
      </c>
      <c r="L41" s="229">
        <f t="shared" si="5"/>
        <v>39.81658330354057</v>
      </c>
      <c r="M41" s="230">
        <f t="shared" si="6"/>
        <v>2932.0931944727276</v>
      </c>
    </row>
    <row r="42" spans="1:13" ht="15">
      <c r="A42" s="179" t="s">
        <v>23</v>
      </c>
      <c r="B42" s="230">
        <v>0</v>
      </c>
      <c r="C42" s="229">
        <v>0</v>
      </c>
      <c r="D42" s="234">
        <v>0</v>
      </c>
      <c r="E42" s="230">
        <v>0</v>
      </c>
      <c r="F42" s="229">
        <v>0</v>
      </c>
      <c r="G42" s="235">
        <v>0</v>
      </c>
      <c r="H42" s="230">
        <v>0</v>
      </c>
      <c r="I42" s="229">
        <v>0</v>
      </c>
      <c r="J42" s="235">
        <v>0</v>
      </c>
      <c r="K42" s="230">
        <v>0</v>
      </c>
      <c r="L42" s="229">
        <v>0</v>
      </c>
      <c r="M42" s="230">
        <f t="shared" si="6"/>
        <v>0</v>
      </c>
    </row>
    <row r="43" spans="1:13" ht="15">
      <c r="A43" s="193" t="s">
        <v>24</v>
      </c>
      <c r="B43" s="236">
        <v>243</v>
      </c>
      <c r="C43" s="231">
        <v>50.48771466666667</v>
      </c>
      <c r="D43" s="237">
        <v>1226.8514664</v>
      </c>
      <c r="E43" s="236">
        <v>102</v>
      </c>
      <c r="F43" s="231">
        <v>63.77566836363637</v>
      </c>
      <c r="G43" s="238">
        <v>650.511817309091</v>
      </c>
      <c r="H43" s="236">
        <v>138</v>
      </c>
      <c r="I43" s="231">
        <v>42.89077685106381</v>
      </c>
      <c r="J43" s="238">
        <v>591.8927205446806</v>
      </c>
      <c r="K43" s="230">
        <f t="shared" si="4"/>
        <v>483</v>
      </c>
      <c r="L43" s="231">
        <f t="shared" si="5"/>
        <v>51.12331271746939</v>
      </c>
      <c r="M43" s="230">
        <f t="shared" si="6"/>
        <v>2469.2560042537716</v>
      </c>
    </row>
    <row r="44" spans="1:13" ht="15.75" thickBot="1">
      <c r="A44" s="192" t="s">
        <v>25</v>
      </c>
      <c r="B44" s="233">
        <f>SUM(B30:B43)</f>
        <v>18588.4</v>
      </c>
      <c r="C44" s="232">
        <v>43.71</v>
      </c>
      <c r="D44" s="233">
        <f>SUM(D30:D43)</f>
        <v>79389.5783613794</v>
      </c>
      <c r="E44" s="233">
        <f>SUM(E30:E43)</f>
        <v>9259.4</v>
      </c>
      <c r="F44" s="232">
        <v>46.58</v>
      </c>
      <c r="G44" s="233">
        <f>SUM(G30:G43)</f>
        <v>39650.496628284105</v>
      </c>
      <c r="H44" s="233">
        <f>SUM(H30:H43)</f>
        <v>13853.800000000001</v>
      </c>
      <c r="I44" s="232">
        <v>50.87</v>
      </c>
      <c r="J44" s="233">
        <f>SUM(J30:J43)</f>
        <v>70476.31305310469</v>
      </c>
      <c r="K44" s="233">
        <f>SUM(K30:K43)</f>
        <v>41701.600000000006</v>
      </c>
      <c r="L44" s="232">
        <f t="shared" si="5"/>
        <v>45.44583134526449</v>
      </c>
      <c r="M44" s="241">
        <f>SUM(M30:M43)</f>
        <v>189516.38804276817</v>
      </c>
    </row>
    <row r="45" spans="1:13" ht="15" thickTop="1">
      <c r="A45" s="372" t="s">
        <v>49</v>
      </c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</row>
    <row r="46" spans="1:13" ht="14.25">
      <c r="A46" s="377" t="s">
        <v>38</v>
      </c>
      <c r="B46" s="377"/>
      <c r="C46" s="378"/>
      <c r="D46" s="377"/>
      <c r="E46" s="377"/>
      <c r="F46" s="378"/>
      <c r="G46" s="377"/>
      <c r="H46" s="377"/>
      <c r="I46" s="378"/>
      <c r="J46" s="377"/>
      <c r="K46" s="377"/>
      <c r="L46" s="378"/>
      <c r="M46" s="377"/>
    </row>
    <row r="47" spans="11:13" ht="15" thickBot="1">
      <c r="K47" s="366" t="s">
        <v>28</v>
      </c>
      <c r="L47" s="366"/>
      <c r="M47" s="366"/>
    </row>
    <row r="48" spans="1:13" s="56" customFormat="1" ht="15" thickTop="1">
      <c r="A48" s="375" t="s">
        <v>0</v>
      </c>
      <c r="B48" s="357" t="s">
        <v>26</v>
      </c>
      <c r="C48" s="357"/>
      <c r="D48" s="357"/>
      <c r="E48" s="358" t="s">
        <v>1</v>
      </c>
      <c r="F48" s="358"/>
      <c r="G48" s="358"/>
      <c r="H48" s="359" t="s">
        <v>33</v>
      </c>
      <c r="I48" s="360"/>
      <c r="J48" s="360"/>
      <c r="K48" s="361" t="s">
        <v>34</v>
      </c>
      <c r="L48" s="362"/>
      <c r="M48" s="363"/>
    </row>
    <row r="49" spans="1:13" s="56" customFormat="1" ht="28.5">
      <c r="A49" s="376"/>
      <c r="B49" s="51" t="s">
        <v>2</v>
      </c>
      <c r="C49" s="52" t="s">
        <v>3</v>
      </c>
      <c r="D49" s="51" t="s">
        <v>4</v>
      </c>
      <c r="E49" s="84" t="s">
        <v>2</v>
      </c>
      <c r="F49" s="85" t="s">
        <v>3</v>
      </c>
      <c r="G49" s="84" t="s">
        <v>4</v>
      </c>
      <c r="H49" s="88" t="s">
        <v>2</v>
      </c>
      <c r="I49" s="89" t="s">
        <v>3</v>
      </c>
      <c r="J49" s="90" t="s">
        <v>4</v>
      </c>
      <c r="K49" s="94" t="s">
        <v>2</v>
      </c>
      <c r="L49" s="95" t="s">
        <v>3</v>
      </c>
      <c r="M49" s="96" t="s">
        <v>4</v>
      </c>
    </row>
    <row r="50" spans="1:13" s="56" customFormat="1" ht="15">
      <c r="A50" s="81" t="s">
        <v>5</v>
      </c>
      <c r="B50" s="54" t="s">
        <v>6</v>
      </c>
      <c r="C50" s="55" t="s">
        <v>7</v>
      </c>
      <c r="D50" s="54" t="s">
        <v>8</v>
      </c>
      <c r="E50" s="86" t="s">
        <v>9</v>
      </c>
      <c r="F50" s="87" t="s">
        <v>10</v>
      </c>
      <c r="G50" s="86" t="s">
        <v>11</v>
      </c>
      <c r="H50" s="91"/>
      <c r="I50" s="92"/>
      <c r="J50" s="93"/>
      <c r="K50" s="97"/>
      <c r="L50" s="98"/>
      <c r="M50" s="99"/>
    </row>
    <row r="51" spans="1:13" ht="15">
      <c r="A51" s="82"/>
      <c r="B51" s="15"/>
      <c r="C51" s="16"/>
      <c r="D51" s="17"/>
      <c r="E51" s="17"/>
      <c r="F51" s="16"/>
      <c r="G51" s="17"/>
      <c r="H51" s="17"/>
      <c r="I51" s="16"/>
      <c r="J51" s="18"/>
      <c r="K51" s="17"/>
      <c r="L51" s="16"/>
      <c r="M51" s="19"/>
    </row>
    <row r="52" spans="1:13" ht="15">
      <c r="A52" s="35" t="s">
        <v>12</v>
      </c>
      <c r="B52" s="284">
        <v>7.8</v>
      </c>
      <c r="C52" s="73">
        <v>15.086895157894755</v>
      </c>
      <c r="D52" s="243">
        <v>11.767778223157908</v>
      </c>
      <c r="E52" s="244">
        <v>32.8</v>
      </c>
      <c r="F52" s="245">
        <v>9.495600000000001</v>
      </c>
      <c r="G52" s="243">
        <v>31.145568000000004</v>
      </c>
      <c r="H52" s="244">
        <v>1</v>
      </c>
      <c r="I52" s="245">
        <v>17.790169860228715</v>
      </c>
      <c r="J52" s="243">
        <v>1.7790169860228715</v>
      </c>
      <c r="K52" s="246">
        <f>B52+E52+H52</f>
        <v>41.599999999999994</v>
      </c>
      <c r="L52" s="73">
        <v>10.743356540668461</v>
      </c>
      <c r="M52" s="246">
        <f>D52+G52+J52</f>
        <v>44.69236320918079</v>
      </c>
    </row>
    <row r="53" spans="1:13" ht="15">
      <c r="A53" s="35" t="s">
        <v>13</v>
      </c>
      <c r="B53" s="284">
        <v>0</v>
      </c>
      <c r="C53" s="73" t="s">
        <v>48</v>
      </c>
      <c r="D53" s="243">
        <v>0</v>
      </c>
      <c r="E53" s="244">
        <v>0</v>
      </c>
      <c r="F53" s="245" t="s">
        <v>48</v>
      </c>
      <c r="G53" s="243">
        <v>0</v>
      </c>
      <c r="H53" s="244">
        <v>0</v>
      </c>
      <c r="I53" s="245" t="s">
        <v>48</v>
      </c>
      <c r="J53" s="243">
        <v>0</v>
      </c>
      <c r="K53" s="246">
        <f aca="true" t="shared" si="7" ref="K53:K65">B53+E53+H53</f>
        <v>0</v>
      </c>
      <c r="L53" s="73">
        <v>0</v>
      </c>
      <c r="M53" s="246">
        <f aca="true" t="shared" si="8" ref="M53:M65">D53+G53+J53</f>
        <v>0</v>
      </c>
    </row>
    <row r="54" spans="1:13" ht="15">
      <c r="A54" s="35" t="s">
        <v>14</v>
      </c>
      <c r="B54" s="284">
        <v>1</v>
      </c>
      <c r="C54" s="73">
        <v>15.086895157894755</v>
      </c>
      <c r="D54" s="243">
        <v>1.5086895157894755</v>
      </c>
      <c r="E54" s="244">
        <v>1</v>
      </c>
      <c r="F54" s="245">
        <v>9.495600000000001</v>
      </c>
      <c r="G54" s="243">
        <v>0.9495600000000002</v>
      </c>
      <c r="H54" s="244">
        <v>0</v>
      </c>
      <c r="I54" s="245" t="s">
        <v>48</v>
      </c>
      <c r="J54" s="243">
        <v>0</v>
      </c>
      <c r="K54" s="246">
        <f t="shared" si="7"/>
        <v>2</v>
      </c>
      <c r="L54" s="73">
        <v>12.291247578947377</v>
      </c>
      <c r="M54" s="246">
        <f t="shared" si="8"/>
        <v>2.4582495157894755</v>
      </c>
    </row>
    <row r="55" spans="1:13" ht="15">
      <c r="A55" s="35" t="s">
        <v>36</v>
      </c>
      <c r="B55" s="284">
        <v>0</v>
      </c>
      <c r="C55" s="73" t="s">
        <v>48</v>
      </c>
      <c r="D55" s="243">
        <v>0</v>
      </c>
      <c r="E55" s="244">
        <v>5</v>
      </c>
      <c r="F55" s="245">
        <v>9.495600000000001</v>
      </c>
      <c r="G55" s="243">
        <v>4.747800000000001</v>
      </c>
      <c r="H55" s="244">
        <v>0</v>
      </c>
      <c r="I55" s="245" t="s">
        <v>48</v>
      </c>
      <c r="J55" s="243">
        <v>0</v>
      </c>
      <c r="K55" s="246">
        <f t="shared" si="7"/>
        <v>5</v>
      </c>
      <c r="L55" s="73">
        <v>9.495600000000001</v>
      </c>
      <c r="M55" s="246">
        <f t="shared" si="8"/>
        <v>4.747800000000001</v>
      </c>
    </row>
    <row r="56" spans="1:13" ht="15">
      <c r="A56" s="35" t="s">
        <v>15</v>
      </c>
      <c r="B56" s="284">
        <v>0</v>
      </c>
      <c r="C56" s="73" t="s">
        <v>48</v>
      </c>
      <c r="D56" s="243">
        <v>0</v>
      </c>
      <c r="E56" s="244">
        <v>0</v>
      </c>
      <c r="F56" s="245" t="s">
        <v>48</v>
      </c>
      <c r="G56" s="243">
        <v>0</v>
      </c>
      <c r="H56" s="244">
        <v>2</v>
      </c>
      <c r="I56" s="245">
        <v>17.790169860228715</v>
      </c>
      <c r="J56" s="243">
        <v>3.558033972045743</v>
      </c>
      <c r="K56" s="246">
        <f t="shared" si="7"/>
        <v>2</v>
      </c>
      <c r="L56" s="73">
        <v>17.790169860228715</v>
      </c>
      <c r="M56" s="246">
        <f t="shared" si="8"/>
        <v>3.558033972045743</v>
      </c>
    </row>
    <row r="57" spans="1:13" ht="15">
      <c r="A57" s="35" t="s">
        <v>16</v>
      </c>
      <c r="B57" s="284">
        <v>0</v>
      </c>
      <c r="C57" s="73" t="s">
        <v>48</v>
      </c>
      <c r="D57" s="243">
        <v>0</v>
      </c>
      <c r="E57" s="244">
        <v>1</v>
      </c>
      <c r="F57" s="245">
        <v>9.495600000000001</v>
      </c>
      <c r="G57" s="243">
        <v>0.9495600000000002</v>
      </c>
      <c r="H57" s="244">
        <v>0</v>
      </c>
      <c r="I57" s="245" t="s">
        <v>48</v>
      </c>
      <c r="J57" s="243">
        <v>0</v>
      </c>
      <c r="K57" s="246">
        <f t="shared" si="7"/>
        <v>1</v>
      </c>
      <c r="L57" s="73">
        <v>9.495600000000001</v>
      </c>
      <c r="M57" s="246">
        <f t="shared" si="8"/>
        <v>0.9495600000000002</v>
      </c>
    </row>
    <row r="58" spans="1:13" ht="15">
      <c r="A58" s="35" t="s">
        <v>17</v>
      </c>
      <c r="B58" s="284">
        <v>0</v>
      </c>
      <c r="C58" s="73" t="s">
        <v>48</v>
      </c>
      <c r="D58" s="243">
        <v>0</v>
      </c>
      <c r="E58" s="244">
        <v>2</v>
      </c>
      <c r="F58" s="245">
        <v>9.495600000000001</v>
      </c>
      <c r="G58" s="243">
        <v>1.8991200000000004</v>
      </c>
      <c r="H58" s="244">
        <v>3</v>
      </c>
      <c r="I58" s="245">
        <v>17.790169860228715</v>
      </c>
      <c r="J58" s="243">
        <v>5.337050958068614</v>
      </c>
      <c r="K58" s="246">
        <f t="shared" si="7"/>
        <v>5</v>
      </c>
      <c r="L58" s="73">
        <v>14.472341916137228</v>
      </c>
      <c r="M58" s="246">
        <f t="shared" si="8"/>
        <v>7.236170958068614</v>
      </c>
    </row>
    <row r="59" spans="1:13" ht="15">
      <c r="A59" s="35" t="s">
        <v>18</v>
      </c>
      <c r="B59" s="284">
        <v>1</v>
      </c>
      <c r="C59" s="73">
        <v>15.086895157894755</v>
      </c>
      <c r="D59" s="243">
        <v>1.5086895157894755</v>
      </c>
      <c r="E59" s="244">
        <v>2</v>
      </c>
      <c r="F59" s="245">
        <v>9.495600000000001</v>
      </c>
      <c r="G59" s="243">
        <v>1.8991200000000004</v>
      </c>
      <c r="H59" s="244">
        <v>2</v>
      </c>
      <c r="I59" s="245">
        <v>17.790169860228715</v>
      </c>
      <c r="J59" s="243">
        <v>3.558033972045743</v>
      </c>
      <c r="K59" s="246">
        <f t="shared" si="7"/>
        <v>5</v>
      </c>
      <c r="L59" s="73">
        <v>13.931686975670438</v>
      </c>
      <c r="M59" s="246">
        <f t="shared" si="8"/>
        <v>6.965843487835219</v>
      </c>
    </row>
    <row r="60" spans="1:13" ht="15">
      <c r="A60" s="35" t="s">
        <v>19</v>
      </c>
      <c r="B60" s="284">
        <v>0</v>
      </c>
      <c r="C60" s="73" t="s">
        <v>48</v>
      </c>
      <c r="D60" s="243">
        <v>0</v>
      </c>
      <c r="E60" s="244">
        <v>0</v>
      </c>
      <c r="F60" s="245" t="s">
        <v>48</v>
      </c>
      <c r="G60" s="243">
        <v>0</v>
      </c>
      <c r="H60" s="244">
        <v>0</v>
      </c>
      <c r="I60" s="245" t="s">
        <v>48</v>
      </c>
      <c r="J60" s="243">
        <v>0</v>
      </c>
      <c r="K60" s="246">
        <f t="shared" si="7"/>
        <v>0</v>
      </c>
      <c r="L60" s="73">
        <v>0</v>
      </c>
      <c r="M60" s="246">
        <f t="shared" si="8"/>
        <v>0</v>
      </c>
    </row>
    <row r="61" spans="1:13" ht="15">
      <c r="A61" s="35" t="s">
        <v>20</v>
      </c>
      <c r="B61" s="284">
        <v>2</v>
      </c>
      <c r="C61" s="73">
        <v>15.086895157894755</v>
      </c>
      <c r="D61" s="243">
        <v>3.017379031578951</v>
      </c>
      <c r="E61" s="244">
        <v>0</v>
      </c>
      <c r="F61" s="245" t="s">
        <v>48</v>
      </c>
      <c r="G61" s="243">
        <v>0</v>
      </c>
      <c r="H61" s="244">
        <v>0</v>
      </c>
      <c r="I61" s="245" t="s">
        <v>48</v>
      </c>
      <c r="J61" s="243">
        <v>0</v>
      </c>
      <c r="K61" s="246">
        <f t="shared" si="7"/>
        <v>2</v>
      </c>
      <c r="L61" s="73">
        <v>15.086895157894755</v>
      </c>
      <c r="M61" s="246">
        <f t="shared" si="8"/>
        <v>3.017379031578951</v>
      </c>
    </row>
    <row r="62" spans="1:13" ht="15">
      <c r="A62" s="35" t="s">
        <v>21</v>
      </c>
      <c r="B62" s="284">
        <v>0</v>
      </c>
      <c r="C62" s="73" t="s">
        <v>48</v>
      </c>
      <c r="D62" s="243">
        <v>0</v>
      </c>
      <c r="E62" s="244">
        <v>0</v>
      </c>
      <c r="F62" s="245" t="s">
        <v>48</v>
      </c>
      <c r="G62" s="243">
        <v>0</v>
      </c>
      <c r="H62" s="244">
        <v>0</v>
      </c>
      <c r="I62" s="245" t="s">
        <v>48</v>
      </c>
      <c r="J62" s="243">
        <v>0</v>
      </c>
      <c r="K62" s="246">
        <f t="shared" si="7"/>
        <v>0</v>
      </c>
      <c r="L62" s="73">
        <v>0</v>
      </c>
      <c r="M62" s="246">
        <f t="shared" si="8"/>
        <v>0</v>
      </c>
    </row>
    <row r="63" spans="1:13" ht="15">
      <c r="A63" s="35" t="s">
        <v>22</v>
      </c>
      <c r="B63" s="284">
        <v>0</v>
      </c>
      <c r="C63" s="73" t="s">
        <v>48</v>
      </c>
      <c r="D63" s="243">
        <v>0</v>
      </c>
      <c r="E63" s="244">
        <v>0</v>
      </c>
      <c r="F63" s="245" t="s">
        <v>48</v>
      </c>
      <c r="G63" s="243">
        <v>0</v>
      </c>
      <c r="H63" s="244">
        <v>0.3</v>
      </c>
      <c r="I63" s="245" t="s">
        <v>48</v>
      </c>
      <c r="J63" s="243">
        <v>0</v>
      </c>
      <c r="K63" s="246">
        <f t="shared" si="7"/>
        <v>0.3</v>
      </c>
      <c r="L63" s="73">
        <v>0</v>
      </c>
      <c r="M63" s="246">
        <f t="shared" si="8"/>
        <v>0</v>
      </c>
    </row>
    <row r="64" spans="1:13" ht="15">
      <c r="A64" s="35" t="s">
        <v>23</v>
      </c>
      <c r="B64" s="284">
        <v>0</v>
      </c>
      <c r="C64" s="73" t="s">
        <v>48</v>
      </c>
      <c r="D64" s="243">
        <v>0</v>
      </c>
      <c r="E64" s="244">
        <v>0</v>
      </c>
      <c r="F64" s="245" t="s">
        <v>48</v>
      </c>
      <c r="G64" s="243">
        <v>0</v>
      </c>
      <c r="H64" s="244">
        <v>0</v>
      </c>
      <c r="I64" s="245" t="s">
        <v>48</v>
      </c>
      <c r="J64" s="243">
        <v>0</v>
      </c>
      <c r="K64" s="246">
        <f t="shared" si="7"/>
        <v>0</v>
      </c>
      <c r="L64" s="73">
        <v>0</v>
      </c>
      <c r="M64" s="246">
        <f t="shared" si="8"/>
        <v>0</v>
      </c>
    </row>
    <row r="65" spans="1:13" ht="15">
      <c r="A65" s="83" t="s">
        <v>24</v>
      </c>
      <c r="B65" s="285">
        <v>0</v>
      </c>
      <c r="C65" s="135" t="s">
        <v>48</v>
      </c>
      <c r="D65" s="248">
        <v>0</v>
      </c>
      <c r="E65" s="249">
        <v>0</v>
      </c>
      <c r="F65" s="250" t="s">
        <v>48</v>
      </c>
      <c r="G65" s="248">
        <v>0</v>
      </c>
      <c r="H65" s="249">
        <v>0</v>
      </c>
      <c r="I65" s="250" t="s">
        <v>48</v>
      </c>
      <c r="J65" s="248">
        <v>0</v>
      </c>
      <c r="K65" s="251">
        <f t="shared" si="7"/>
        <v>0</v>
      </c>
      <c r="L65" s="74">
        <v>0</v>
      </c>
      <c r="M65" s="246">
        <f t="shared" si="8"/>
        <v>0</v>
      </c>
    </row>
    <row r="66" spans="1:13" ht="15.75" thickBot="1">
      <c r="A66" s="100" t="s">
        <v>25</v>
      </c>
      <c r="B66" s="252">
        <f>SUM(B52:B65)</f>
        <v>11.8</v>
      </c>
      <c r="C66" s="253">
        <v>15.09</v>
      </c>
      <c r="D66" s="252">
        <f aca="true" t="shared" si="9" ref="D66:K66">SUM(D52:D65)</f>
        <v>17.80253628631581</v>
      </c>
      <c r="E66" s="252">
        <f t="shared" si="9"/>
        <v>43.8</v>
      </c>
      <c r="F66" s="253">
        <v>9.5</v>
      </c>
      <c r="G66" s="252">
        <f t="shared" si="9"/>
        <v>41.590728000000006</v>
      </c>
      <c r="H66" s="252">
        <f t="shared" si="9"/>
        <v>8.3</v>
      </c>
      <c r="I66" s="253">
        <v>17.15</v>
      </c>
      <c r="J66" s="252">
        <f t="shared" si="9"/>
        <v>14.232135888182972</v>
      </c>
      <c r="K66" s="252">
        <f t="shared" si="9"/>
        <v>63.89999999999999</v>
      </c>
      <c r="L66" s="253">
        <v>11.52</v>
      </c>
      <c r="M66" s="252">
        <f>SUM(M52:M65)</f>
        <v>73.6254001744988</v>
      </c>
    </row>
    <row r="67" spans="1:13" ht="15" thickTop="1">
      <c r="A67" s="372" t="s">
        <v>50</v>
      </c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</row>
    <row r="68" spans="1:13" ht="14.25">
      <c r="A68" s="373" t="s">
        <v>38</v>
      </c>
      <c r="B68" s="373"/>
      <c r="C68" s="374"/>
      <c r="D68" s="373"/>
      <c r="E68" s="373"/>
      <c r="F68" s="374"/>
      <c r="G68" s="373"/>
      <c r="H68" s="373"/>
      <c r="I68" s="374"/>
      <c r="J68" s="373"/>
      <c r="K68" s="373"/>
      <c r="L68" s="374"/>
      <c r="M68" s="373"/>
    </row>
    <row r="69" spans="11:13" ht="15" thickBot="1">
      <c r="K69" s="366" t="s">
        <v>29</v>
      </c>
      <c r="L69" s="366"/>
      <c r="M69" s="366"/>
    </row>
    <row r="70" spans="1:13" s="80" customFormat="1" ht="15" thickTop="1">
      <c r="A70" s="375" t="s">
        <v>0</v>
      </c>
      <c r="B70" s="357" t="s">
        <v>26</v>
      </c>
      <c r="C70" s="357"/>
      <c r="D70" s="357"/>
      <c r="E70" s="358" t="s">
        <v>1</v>
      </c>
      <c r="F70" s="358"/>
      <c r="G70" s="358"/>
      <c r="H70" s="359" t="s">
        <v>33</v>
      </c>
      <c r="I70" s="360"/>
      <c r="J70" s="360"/>
      <c r="K70" s="361" t="s">
        <v>34</v>
      </c>
      <c r="L70" s="362"/>
      <c r="M70" s="363"/>
    </row>
    <row r="71" spans="1:13" s="80" customFormat="1" ht="28.5">
      <c r="A71" s="376"/>
      <c r="B71" s="51" t="s">
        <v>2</v>
      </c>
      <c r="C71" s="52" t="s">
        <v>3</v>
      </c>
      <c r="D71" s="51" t="s">
        <v>4</v>
      </c>
      <c r="E71" s="84" t="s">
        <v>2</v>
      </c>
      <c r="F71" s="85" t="s">
        <v>3</v>
      </c>
      <c r="G71" s="84" t="s">
        <v>4</v>
      </c>
      <c r="H71" s="88" t="s">
        <v>2</v>
      </c>
      <c r="I71" s="89" t="s">
        <v>3</v>
      </c>
      <c r="J71" s="90" t="s">
        <v>4</v>
      </c>
      <c r="K71" s="94" t="s">
        <v>2</v>
      </c>
      <c r="L71" s="95" t="s">
        <v>3</v>
      </c>
      <c r="M71" s="96" t="s">
        <v>4</v>
      </c>
    </row>
    <row r="72" spans="1:13" s="80" customFormat="1" ht="15">
      <c r="A72" s="81" t="s">
        <v>5</v>
      </c>
      <c r="B72" s="54" t="s">
        <v>6</v>
      </c>
      <c r="C72" s="55" t="s">
        <v>7</v>
      </c>
      <c r="D72" s="54" t="s">
        <v>8</v>
      </c>
      <c r="E72" s="86" t="s">
        <v>9</v>
      </c>
      <c r="F72" s="87" t="s">
        <v>10</v>
      </c>
      <c r="G72" s="86" t="s">
        <v>11</v>
      </c>
      <c r="H72" s="91"/>
      <c r="I72" s="92"/>
      <c r="J72" s="93"/>
      <c r="K72" s="97"/>
      <c r="L72" s="98"/>
      <c r="M72" s="99"/>
    </row>
    <row r="73" spans="1:13" ht="15">
      <c r="A73" s="82"/>
      <c r="B73" s="15"/>
      <c r="C73" s="16"/>
      <c r="D73" s="215"/>
      <c r="E73" s="215"/>
      <c r="F73" s="16"/>
      <c r="G73" s="17"/>
      <c r="H73" s="17"/>
      <c r="I73" s="16"/>
      <c r="J73" s="18"/>
      <c r="K73" s="17"/>
      <c r="L73" s="16"/>
      <c r="M73" s="19"/>
    </row>
    <row r="74" spans="1:13" ht="15">
      <c r="A74" s="35" t="s">
        <v>12</v>
      </c>
      <c r="B74" s="244">
        <v>0</v>
      </c>
      <c r="C74" s="245">
        <v>0</v>
      </c>
      <c r="D74" s="243">
        <v>0</v>
      </c>
      <c r="E74" s="244">
        <v>2</v>
      </c>
      <c r="F74" s="245">
        <v>14.10048</v>
      </c>
      <c r="G74" s="243">
        <v>2.820096</v>
      </c>
      <c r="H74" s="244">
        <v>0</v>
      </c>
      <c r="I74" s="245">
        <v>0</v>
      </c>
      <c r="J74" s="243">
        <v>0</v>
      </c>
      <c r="K74" s="230">
        <f>SUM(B74+E74+H74)</f>
        <v>2</v>
      </c>
      <c r="L74" s="245">
        <v>14.10048</v>
      </c>
      <c r="M74" s="230">
        <f>SUM(D74+G74+J74)</f>
        <v>2.820096</v>
      </c>
    </row>
    <row r="75" spans="1:13" ht="15">
      <c r="A75" s="35" t="s">
        <v>13</v>
      </c>
      <c r="B75" s="244">
        <v>41.9</v>
      </c>
      <c r="C75" s="245">
        <v>15.650815999999999</v>
      </c>
      <c r="D75" s="243">
        <v>65.57691903999999</v>
      </c>
      <c r="E75" s="244">
        <v>30</v>
      </c>
      <c r="F75" s="245">
        <v>14.10048</v>
      </c>
      <c r="G75" s="243">
        <v>42.30144</v>
      </c>
      <c r="H75" s="244">
        <v>9</v>
      </c>
      <c r="I75" s="245">
        <v>7.972977777777777</v>
      </c>
      <c r="J75" s="243">
        <v>7.175679999999998</v>
      </c>
      <c r="K75" s="230">
        <f aca="true" t="shared" si="10" ref="K75:K87">SUM(B75+E75+H75)</f>
        <v>80.9</v>
      </c>
      <c r="L75" s="245">
        <v>14.22176007911001</v>
      </c>
      <c r="M75" s="230">
        <f aca="true" t="shared" si="11" ref="M75:M87">SUM(D75+G75+J75)</f>
        <v>115.05403903999999</v>
      </c>
    </row>
    <row r="76" spans="1:13" ht="15">
      <c r="A76" s="35" t="s">
        <v>14</v>
      </c>
      <c r="B76" s="244">
        <v>38</v>
      </c>
      <c r="C76" s="245">
        <v>15.650815999999999</v>
      </c>
      <c r="D76" s="243">
        <v>59.4731008</v>
      </c>
      <c r="E76" s="244">
        <v>49</v>
      </c>
      <c r="F76" s="245">
        <v>14.10048</v>
      </c>
      <c r="G76" s="243">
        <v>69.09235199999999</v>
      </c>
      <c r="H76" s="244">
        <v>34</v>
      </c>
      <c r="I76" s="245">
        <v>7.972977777777777</v>
      </c>
      <c r="J76" s="243">
        <v>27.10812444444444</v>
      </c>
      <c r="K76" s="230">
        <f t="shared" si="10"/>
        <v>121</v>
      </c>
      <c r="L76" s="245">
        <v>12.865584896235076</v>
      </c>
      <c r="M76" s="230">
        <f t="shared" si="11"/>
        <v>155.67357724444443</v>
      </c>
    </row>
    <row r="77" spans="1:13" ht="15">
      <c r="A77" s="35" t="s">
        <v>36</v>
      </c>
      <c r="B77" s="244">
        <v>2</v>
      </c>
      <c r="C77" s="245">
        <v>15.650815999999999</v>
      </c>
      <c r="D77" s="243">
        <v>3.1301631999999997</v>
      </c>
      <c r="E77" s="244">
        <v>5</v>
      </c>
      <c r="F77" s="245">
        <v>14.10048</v>
      </c>
      <c r="G77" s="243">
        <v>7.05024</v>
      </c>
      <c r="H77" s="244">
        <v>7.2</v>
      </c>
      <c r="I77" s="245">
        <v>6.135466666666667</v>
      </c>
      <c r="J77" s="243">
        <v>4.417536</v>
      </c>
      <c r="K77" s="230">
        <f t="shared" si="10"/>
        <v>14.2</v>
      </c>
      <c r="L77" s="245">
        <v>10.280238873239435</v>
      </c>
      <c r="M77" s="230">
        <f t="shared" si="11"/>
        <v>14.597939199999999</v>
      </c>
    </row>
    <row r="78" spans="1:13" ht="15">
      <c r="A78" s="35" t="s">
        <v>15</v>
      </c>
      <c r="B78" s="244">
        <v>7</v>
      </c>
      <c r="C78" s="245">
        <v>15.650815999999999</v>
      </c>
      <c r="D78" s="243">
        <v>10.9555712</v>
      </c>
      <c r="E78" s="244">
        <v>38</v>
      </c>
      <c r="F78" s="245">
        <v>13.998079999999998</v>
      </c>
      <c r="G78" s="243">
        <v>53.19270399999999</v>
      </c>
      <c r="H78" s="244">
        <v>13</v>
      </c>
      <c r="I78" s="245">
        <v>5.72416</v>
      </c>
      <c r="J78" s="243">
        <v>7.441408</v>
      </c>
      <c r="K78" s="230">
        <f t="shared" si="10"/>
        <v>58</v>
      </c>
      <c r="L78" s="245">
        <v>12.343048827586202</v>
      </c>
      <c r="M78" s="230">
        <f t="shared" si="11"/>
        <v>71.58968319999998</v>
      </c>
    </row>
    <row r="79" spans="1:13" ht="15">
      <c r="A79" s="35" t="s">
        <v>16</v>
      </c>
      <c r="B79" s="244">
        <v>11</v>
      </c>
      <c r="C79" s="245">
        <v>22.993920000000003</v>
      </c>
      <c r="D79" s="243">
        <v>25.293312000000004</v>
      </c>
      <c r="E79" s="244">
        <v>9</v>
      </c>
      <c r="F79" s="245">
        <v>13.117439999999998</v>
      </c>
      <c r="G79" s="243">
        <v>11.805696</v>
      </c>
      <c r="H79" s="244">
        <v>10</v>
      </c>
      <c r="I79" s="245">
        <v>7.972977777777777</v>
      </c>
      <c r="J79" s="243">
        <v>7.972977777777777</v>
      </c>
      <c r="K79" s="230">
        <f t="shared" si="10"/>
        <v>30</v>
      </c>
      <c r="L79" s="245">
        <v>15.023995259259262</v>
      </c>
      <c r="M79" s="230">
        <f t="shared" si="11"/>
        <v>45.07198577777778</v>
      </c>
    </row>
    <row r="80" spans="1:13" ht="15">
      <c r="A80" s="35" t="s">
        <v>17</v>
      </c>
      <c r="B80" s="244">
        <v>13</v>
      </c>
      <c r="C80" s="245">
        <v>15.650815999999999</v>
      </c>
      <c r="D80" s="243">
        <v>20.346060799999997</v>
      </c>
      <c r="E80" s="244">
        <v>11</v>
      </c>
      <c r="F80" s="245">
        <v>14.10048</v>
      </c>
      <c r="G80" s="243">
        <v>15.510527999999999</v>
      </c>
      <c r="H80" s="244">
        <v>16</v>
      </c>
      <c r="I80" s="245">
        <v>7.972977777777777</v>
      </c>
      <c r="J80" s="243">
        <v>12.756764444444443</v>
      </c>
      <c r="K80" s="230">
        <f t="shared" si="10"/>
        <v>40</v>
      </c>
      <c r="L80" s="245">
        <v>12.15333831111111</v>
      </c>
      <c r="M80" s="230">
        <f t="shared" si="11"/>
        <v>48.61335324444444</v>
      </c>
    </row>
    <row r="81" spans="1:13" ht="15">
      <c r="A81" s="35" t="s">
        <v>18</v>
      </c>
      <c r="B81" s="244">
        <v>6.800000000000001</v>
      </c>
      <c r="C81" s="245">
        <v>15.650815999999999</v>
      </c>
      <c r="D81" s="243">
        <v>10.64255488</v>
      </c>
      <c r="E81" s="244">
        <v>5.3</v>
      </c>
      <c r="F81" s="245">
        <v>14.10048</v>
      </c>
      <c r="G81" s="243">
        <v>7.473254399999999</v>
      </c>
      <c r="H81" s="244">
        <v>10.6</v>
      </c>
      <c r="I81" s="245">
        <v>7.972977777777777</v>
      </c>
      <c r="J81" s="243">
        <v>8.451356444444443</v>
      </c>
      <c r="K81" s="230">
        <f t="shared" si="10"/>
        <v>22.700000000000003</v>
      </c>
      <c r="L81" s="245">
        <v>11.703597235438078</v>
      </c>
      <c r="M81" s="230">
        <f t="shared" si="11"/>
        <v>26.567165724444443</v>
      </c>
    </row>
    <row r="82" spans="1:13" ht="15">
      <c r="A82" s="35" t="s">
        <v>19</v>
      </c>
      <c r="B82" s="244">
        <v>2</v>
      </c>
      <c r="C82" s="245">
        <v>15.650815999999999</v>
      </c>
      <c r="D82" s="243">
        <v>3.1301631999999997</v>
      </c>
      <c r="E82" s="244">
        <v>6</v>
      </c>
      <c r="F82" s="245">
        <v>14.10048</v>
      </c>
      <c r="G82" s="243">
        <v>8.460288</v>
      </c>
      <c r="H82" s="244">
        <v>1</v>
      </c>
      <c r="I82" s="245">
        <v>11.093333333333332</v>
      </c>
      <c r="J82" s="243">
        <v>1.1093333333333333</v>
      </c>
      <c r="K82" s="230">
        <f t="shared" si="10"/>
        <v>9</v>
      </c>
      <c r="L82" s="245">
        <v>14.110871703703705</v>
      </c>
      <c r="M82" s="230">
        <f t="shared" si="11"/>
        <v>12.699784533333334</v>
      </c>
    </row>
    <row r="83" spans="1:13" ht="15">
      <c r="A83" s="35" t="s">
        <v>20</v>
      </c>
      <c r="B83" s="244">
        <v>1</v>
      </c>
      <c r="C83" s="245">
        <v>9.386666666666668</v>
      </c>
      <c r="D83" s="243">
        <v>0.9386666666666669</v>
      </c>
      <c r="E83" s="244">
        <v>2</v>
      </c>
      <c r="F83" s="245">
        <v>14.10048</v>
      </c>
      <c r="G83" s="243">
        <v>2.820096</v>
      </c>
      <c r="H83" s="244">
        <v>4</v>
      </c>
      <c r="I83" s="245">
        <v>10.8544</v>
      </c>
      <c r="J83" s="243">
        <v>4.34176</v>
      </c>
      <c r="K83" s="230">
        <f t="shared" si="10"/>
        <v>7</v>
      </c>
      <c r="L83" s="245">
        <v>11.572175238095237</v>
      </c>
      <c r="M83" s="230">
        <f t="shared" si="11"/>
        <v>8.100522666666667</v>
      </c>
    </row>
    <row r="84" spans="1:13" ht="15">
      <c r="A84" s="35" t="s">
        <v>21</v>
      </c>
      <c r="B84" s="244">
        <v>3.8000000000000003</v>
      </c>
      <c r="C84" s="245">
        <v>9.181866666666666</v>
      </c>
      <c r="D84" s="243">
        <v>3.489109333333333</v>
      </c>
      <c r="E84" s="244">
        <v>1.2</v>
      </c>
      <c r="F84" s="245">
        <v>16.418133333333333</v>
      </c>
      <c r="G84" s="243">
        <v>1.970176</v>
      </c>
      <c r="H84" s="244">
        <v>2.4</v>
      </c>
      <c r="I84" s="245">
        <v>7.972977777777777</v>
      </c>
      <c r="J84" s="243">
        <v>1.9135146666666665</v>
      </c>
      <c r="K84" s="230">
        <f t="shared" si="10"/>
        <v>7.4</v>
      </c>
      <c r="L84" s="245">
        <v>9.963243243243243</v>
      </c>
      <c r="M84" s="230">
        <f t="shared" si="11"/>
        <v>7.3728</v>
      </c>
    </row>
    <row r="85" spans="1:13" ht="15">
      <c r="A85" s="35" t="s">
        <v>22</v>
      </c>
      <c r="B85" s="244">
        <v>4.8</v>
      </c>
      <c r="C85" s="245">
        <v>15.650815999999999</v>
      </c>
      <c r="D85" s="243">
        <v>7.512391679999999</v>
      </c>
      <c r="E85" s="244">
        <v>6.3</v>
      </c>
      <c r="F85" s="245">
        <v>14.10048</v>
      </c>
      <c r="G85" s="243">
        <v>8.8833024</v>
      </c>
      <c r="H85" s="244">
        <v>10.6</v>
      </c>
      <c r="I85" s="245">
        <v>7.972977777777777</v>
      </c>
      <c r="J85" s="243">
        <v>8.451356444444443</v>
      </c>
      <c r="K85" s="230">
        <f t="shared" si="10"/>
        <v>21.7</v>
      </c>
      <c r="L85" s="245">
        <v>11.450253697900665</v>
      </c>
      <c r="M85" s="230">
        <f t="shared" si="11"/>
        <v>24.84705052444444</v>
      </c>
    </row>
    <row r="86" spans="1:13" ht="15">
      <c r="A86" s="35" t="s">
        <v>23</v>
      </c>
      <c r="B86" s="264">
        <v>0</v>
      </c>
      <c r="C86" s="262">
        <v>0</v>
      </c>
      <c r="D86" s="265">
        <v>0</v>
      </c>
      <c r="E86" s="264">
        <v>0</v>
      </c>
      <c r="F86" s="262">
        <v>0</v>
      </c>
      <c r="G86" s="265">
        <v>0</v>
      </c>
      <c r="H86" s="264">
        <v>0</v>
      </c>
      <c r="I86" s="262">
        <v>0</v>
      </c>
      <c r="J86" s="265">
        <v>0</v>
      </c>
      <c r="K86" s="230">
        <f t="shared" si="10"/>
        <v>0</v>
      </c>
      <c r="L86" s="262" t="s">
        <v>48</v>
      </c>
      <c r="M86" s="230">
        <f t="shared" si="11"/>
        <v>0</v>
      </c>
    </row>
    <row r="87" spans="1:13" ht="15">
      <c r="A87" s="83" t="s">
        <v>24</v>
      </c>
      <c r="B87" s="266">
        <v>0</v>
      </c>
      <c r="C87" s="263">
        <v>0</v>
      </c>
      <c r="D87" s="267">
        <v>0</v>
      </c>
      <c r="E87" s="266">
        <v>1</v>
      </c>
      <c r="F87" s="263">
        <v>13.59872</v>
      </c>
      <c r="G87" s="267">
        <v>1.359872</v>
      </c>
      <c r="H87" s="266">
        <v>0</v>
      </c>
      <c r="I87" s="263">
        <v>0</v>
      </c>
      <c r="J87" s="267">
        <v>0</v>
      </c>
      <c r="K87" s="230">
        <f t="shared" si="10"/>
        <v>1</v>
      </c>
      <c r="L87" s="263">
        <v>13.59872</v>
      </c>
      <c r="M87" s="230">
        <f t="shared" si="11"/>
        <v>1.359872</v>
      </c>
    </row>
    <row r="88" spans="1:13" ht="15.75" thickBot="1">
      <c r="A88" s="100" t="s">
        <v>25</v>
      </c>
      <c r="B88" s="134">
        <f>SUM(B74:B87)</f>
        <v>131.3</v>
      </c>
      <c r="C88" s="57">
        <v>16.03</v>
      </c>
      <c r="D88" s="57">
        <f>SUM(D74:D87)</f>
        <v>210.48801280000006</v>
      </c>
      <c r="E88" s="134">
        <f>SUM(E74:E87)</f>
        <v>165.8</v>
      </c>
      <c r="F88" s="57">
        <v>14.04</v>
      </c>
      <c r="G88" s="57">
        <f>SUM(G74:G87)</f>
        <v>232.7400448</v>
      </c>
      <c r="H88" s="134">
        <f>SUM(H74:H87)</f>
        <v>117.8</v>
      </c>
      <c r="I88" s="57">
        <v>7.74</v>
      </c>
      <c r="J88" s="57">
        <f>SUM(J74:J87)</f>
        <v>91.13981155555555</v>
      </c>
      <c r="K88" s="256">
        <f>SUM(K74:K87)</f>
        <v>414.9</v>
      </c>
      <c r="L88" s="57">
        <f>M88/K88*10</f>
        <v>12.879437675477357</v>
      </c>
      <c r="M88" s="137">
        <f>SUM(M74:M87)</f>
        <v>534.3678691555555</v>
      </c>
    </row>
    <row r="89" spans="1:13" ht="15" thickTop="1">
      <c r="A89" s="372" t="s">
        <v>46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</row>
    <row r="90" spans="1:13" ht="14.25">
      <c r="A90" s="373" t="s">
        <v>38</v>
      </c>
      <c r="B90" s="373"/>
      <c r="C90" s="374"/>
      <c r="D90" s="373"/>
      <c r="E90" s="373"/>
      <c r="F90" s="374"/>
      <c r="G90" s="373"/>
      <c r="H90" s="373"/>
      <c r="I90" s="374"/>
      <c r="J90" s="373"/>
      <c r="K90" s="373"/>
      <c r="L90" s="374"/>
      <c r="M90" s="373"/>
    </row>
    <row r="91" spans="11:13" ht="15" thickBot="1">
      <c r="K91" s="366" t="s">
        <v>30</v>
      </c>
      <c r="L91" s="366"/>
      <c r="M91" s="366"/>
    </row>
    <row r="92" spans="1:13" ht="15" thickTop="1">
      <c r="A92" s="372" t="s">
        <v>50</v>
      </c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</row>
    <row r="93" spans="1:13" ht="14.25">
      <c r="A93" s="373" t="s">
        <v>38</v>
      </c>
      <c r="B93" s="373"/>
      <c r="C93" s="374"/>
      <c r="D93" s="373"/>
      <c r="E93" s="373"/>
      <c r="F93" s="374"/>
      <c r="G93" s="373"/>
      <c r="H93" s="373"/>
      <c r="I93" s="374"/>
      <c r="J93" s="373"/>
      <c r="K93" s="373"/>
      <c r="L93" s="374"/>
      <c r="M93" s="373"/>
    </row>
    <row r="94" spans="11:13" ht="15" thickBot="1">
      <c r="K94" s="366" t="s">
        <v>31</v>
      </c>
      <c r="L94" s="366"/>
      <c r="M94" s="366"/>
    </row>
    <row r="95" spans="1:13" ht="15" thickTop="1">
      <c r="A95" s="375" t="s">
        <v>0</v>
      </c>
      <c r="B95" s="357" t="s">
        <v>26</v>
      </c>
      <c r="C95" s="357"/>
      <c r="D95" s="357"/>
      <c r="E95" s="358" t="s">
        <v>1</v>
      </c>
      <c r="F95" s="358"/>
      <c r="G95" s="358"/>
      <c r="H95" s="359" t="s">
        <v>33</v>
      </c>
      <c r="I95" s="360"/>
      <c r="J95" s="360"/>
      <c r="K95" s="361" t="s">
        <v>34</v>
      </c>
      <c r="L95" s="362"/>
      <c r="M95" s="363"/>
    </row>
    <row r="96" spans="1:13" ht="28.5">
      <c r="A96" s="376"/>
      <c r="B96" s="51" t="s">
        <v>2</v>
      </c>
      <c r="C96" s="52" t="s">
        <v>3</v>
      </c>
      <c r="D96" s="51" t="s">
        <v>4</v>
      </c>
      <c r="E96" s="84" t="s">
        <v>2</v>
      </c>
      <c r="F96" s="85" t="s">
        <v>3</v>
      </c>
      <c r="G96" s="84" t="s">
        <v>4</v>
      </c>
      <c r="H96" s="88" t="s">
        <v>2</v>
      </c>
      <c r="I96" s="89" t="s">
        <v>3</v>
      </c>
      <c r="J96" s="90" t="s">
        <v>4</v>
      </c>
      <c r="K96" s="94" t="s">
        <v>2</v>
      </c>
      <c r="L96" s="95" t="s">
        <v>3</v>
      </c>
      <c r="M96" s="96" t="s">
        <v>4</v>
      </c>
    </row>
    <row r="97" spans="1:13" ht="15">
      <c r="A97" s="81" t="s">
        <v>5</v>
      </c>
      <c r="B97" s="54" t="s">
        <v>6</v>
      </c>
      <c r="C97" s="55" t="s">
        <v>7</v>
      </c>
      <c r="D97" s="54" t="s">
        <v>8</v>
      </c>
      <c r="E97" s="86" t="s">
        <v>9</v>
      </c>
      <c r="F97" s="87" t="s">
        <v>10</v>
      </c>
      <c r="G97" s="86" t="s">
        <v>11</v>
      </c>
      <c r="H97" s="91"/>
      <c r="I97" s="92"/>
      <c r="J97" s="93"/>
      <c r="K97" s="97"/>
      <c r="L97" s="98"/>
      <c r="M97" s="99"/>
    </row>
    <row r="98" spans="1:13" ht="15">
      <c r="A98" s="82"/>
      <c r="B98" s="15"/>
      <c r="C98" s="16"/>
      <c r="D98" s="17"/>
      <c r="E98" s="17"/>
      <c r="F98" s="16"/>
      <c r="G98" s="17"/>
      <c r="H98" s="17"/>
      <c r="I98" s="16"/>
      <c r="J98" s="18"/>
      <c r="K98" s="17"/>
      <c r="L98" s="16"/>
      <c r="M98" s="19"/>
    </row>
    <row r="99" spans="1:13" ht="15">
      <c r="A99" s="35" t="s">
        <v>12</v>
      </c>
      <c r="B99" s="254">
        <v>51.1</v>
      </c>
      <c r="C99" s="245">
        <v>231.16800000000003</v>
      </c>
      <c r="D99" s="243">
        <v>1181.2684800000002</v>
      </c>
      <c r="E99" s="244">
        <v>72.89999999999999</v>
      </c>
      <c r="F99" s="245">
        <v>217.98399999999992</v>
      </c>
      <c r="G99" s="243">
        <v>1589.1033599999994</v>
      </c>
      <c r="H99" s="244">
        <v>45.7</v>
      </c>
      <c r="I99" s="245">
        <v>264.0711111111112</v>
      </c>
      <c r="J99" s="243">
        <v>1206.8049777777783</v>
      </c>
      <c r="K99" s="244">
        <f>SUM(B99+E99+H99)</f>
        <v>169.7</v>
      </c>
      <c r="L99" s="245">
        <v>234.36516309827806</v>
      </c>
      <c r="M99" s="336">
        <f>SUM(D99+G99+J99)</f>
        <v>3977.176817777778</v>
      </c>
    </row>
    <row r="100" spans="1:13" ht="15">
      <c r="A100" s="35" t="s">
        <v>13</v>
      </c>
      <c r="B100" s="254">
        <v>109.8</v>
      </c>
      <c r="C100" s="245">
        <v>136.4</v>
      </c>
      <c r="D100" s="243">
        <v>1497.672</v>
      </c>
      <c r="E100" s="244">
        <v>71</v>
      </c>
      <c r="F100" s="245">
        <v>164.97777777777776</v>
      </c>
      <c r="G100" s="243">
        <v>1171.342222222222</v>
      </c>
      <c r="H100" s="244">
        <v>118</v>
      </c>
      <c r="I100" s="245">
        <v>166.28363636363636</v>
      </c>
      <c r="J100" s="243">
        <v>1962.146909090909</v>
      </c>
      <c r="K100" s="244">
        <f aca="true" t="shared" si="12" ref="K100:K112">SUM(B100+E100+H100)</f>
        <v>298.8</v>
      </c>
      <c r="L100" s="245">
        <v>154.99200573337117</v>
      </c>
      <c r="M100" s="336">
        <f aca="true" t="shared" si="13" ref="M100:M112">SUM(D100+G100+J100)</f>
        <v>4631.161131313131</v>
      </c>
    </row>
    <row r="101" spans="1:13" ht="15">
      <c r="A101" s="35" t="s">
        <v>14</v>
      </c>
      <c r="B101" s="254">
        <v>712</v>
      </c>
      <c r="C101" s="245">
        <v>284.31999999999994</v>
      </c>
      <c r="D101" s="243">
        <v>20243.583999999995</v>
      </c>
      <c r="E101" s="244">
        <v>533</v>
      </c>
      <c r="F101" s="245">
        <v>320.80571428571426</v>
      </c>
      <c r="G101" s="243">
        <v>17098.944571428572</v>
      </c>
      <c r="H101" s="244">
        <v>458</v>
      </c>
      <c r="I101" s="245">
        <v>528.3199999999999</v>
      </c>
      <c r="J101" s="243">
        <v>24197.055999999997</v>
      </c>
      <c r="K101" s="244">
        <f t="shared" si="12"/>
        <v>1703</v>
      </c>
      <c r="L101" s="245">
        <v>361.35986242764864</v>
      </c>
      <c r="M101" s="336">
        <f t="shared" si="13"/>
        <v>61539.58457142857</v>
      </c>
    </row>
    <row r="102" spans="1:13" ht="15">
      <c r="A102" s="35" t="s">
        <v>36</v>
      </c>
      <c r="B102" s="254">
        <v>155</v>
      </c>
      <c r="C102" s="245">
        <v>179.8254545454546</v>
      </c>
      <c r="D102" s="243">
        <v>2787.294545454546</v>
      </c>
      <c r="E102" s="244">
        <v>149</v>
      </c>
      <c r="F102" s="245">
        <v>240.18526315789475</v>
      </c>
      <c r="G102" s="243">
        <v>3578.760421052632</v>
      </c>
      <c r="H102" s="244">
        <v>334</v>
      </c>
      <c r="I102" s="245">
        <v>216.25411764705885</v>
      </c>
      <c r="J102" s="243">
        <v>7222.887529411765</v>
      </c>
      <c r="K102" s="244">
        <f t="shared" si="12"/>
        <v>638</v>
      </c>
      <c r="L102" s="245">
        <v>212.9928290896386</v>
      </c>
      <c r="M102" s="336">
        <f t="shared" si="13"/>
        <v>13588.942495918942</v>
      </c>
    </row>
    <row r="103" spans="1:13" ht="15">
      <c r="A103" s="35" t="s">
        <v>15</v>
      </c>
      <c r="B103" s="254">
        <v>69</v>
      </c>
      <c r="C103" s="245">
        <v>437.28000000000003</v>
      </c>
      <c r="D103" s="243">
        <v>3017.2320000000004</v>
      </c>
      <c r="E103" s="244">
        <v>130</v>
      </c>
      <c r="F103" s="245">
        <v>251.28</v>
      </c>
      <c r="G103" s="243">
        <v>3266.6400000000003</v>
      </c>
      <c r="H103" s="244">
        <v>151</v>
      </c>
      <c r="I103" s="245">
        <v>389.37</v>
      </c>
      <c r="J103" s="243">
        <v>5879.487</v>
      </c>
      <c r="K103" s="244">
        <f t="shared" si="12"/>
        <v>350</v>
      </c>
      <c r="L103" s="245">
        <v>347.5245428571429</v>
      </c>
      <c r="M103" s="336">
        <f t="shared" si="13"/>
        <v>12163.359</v>
      </c>
    </row>
    <row r="104" spans="1:13" ht="15">
      <c r="A104" s="35" t="s">
        <v>16</v>
      </c>
      <c r="B104" s="254">
        <v>291</v>
      </c>
      <c r="C104" s="245">
        <v>430.80291005291</v>
      </c>
      <c r="D104" s="243">
        <v>12536.364682539683</v>
      </c>
      <c r="E104" s="244">
        <v>178</v>
      </c>
      <c r="F104" s="245">
        <v>295.03999999999996</v>
      </c>
      <c r="G104" s="243">
        <v>5251.7119999999995</v>
      </c>
      <c r="H104" s="244">
        <v>138</v>
      </c>
      <c r="I104" s="245">
        <v>266.1385714285713</v>
      </c>
      <c r="J104" s="243">
        <v>3672.7122857142845</v>
      </c>
      <c r="K104" s="244">
        <f t="shared" si="12"/>
        <v>607</v>
      </c>
      <c r="L104" s="245">
        <v>353.55500771423345</v>
      </c>
      <c r="M104" s="336">
        <f t="shared" si="13"/>
        <v>21460.788968253968</v>
      </c>
    </row>
    <row r="105" spans="1:13" ht="15">
      <c r="A105" s="35" t="s">
        <v>17</v>
      </c>
      <c r="B105" s="254">
        <v>144</v>
      </c>
      <c r="C105" s="245">
        <v>420.48</v>
      </c>
      <c r="D105" s="243">
        <v>6054.912</v>
      </c>
      <c r="E105" s="244">
        <v>253</v>
      </c>
      <c r="F105" s="245">
        <v>244.56727272727278</v>
      </c>
      <c r="G105" s="243">
        <v>6187.5520000000015</v>
      </c>
      <c r="H105" s="244">
        <v>789</v>
      </c>
      <c r="I105" s="245">
        <v>131.2</v>
      </c>
      <c r="J105" s="243">
        <v>10351.679999999998</v>
      </c>
      <c r="K105" s="244">
        <f t="shared" si="12"/>
        <v>1186</v>
      </c>
      <c r="L105" s="245">
        <v>190.5071163575042</v>
      </c>
      <c r="M105" s="336">
        <f t="shared" si="13"/>
        <v>22594.144</v>
      </c>
    </row>
    <row r="106" spans="1:13" ht="15">
      <c r="A106" s="35" t="s">
        <v>18</v>
      </c>
      <c r="B106" s="254">
        <v>295.5</v>
      </c>
      <c r="C106" s="245">
        <v>187.74641509433962</v>
      </c>
      <c r="D106" s="243">
        <v>5547.906566037736</v>
      </c>
      <c r="E106" s="244">
        <v>117.5</v>
      </c>
      <c r="F106" s="245">
        <v>132.07999999999998</v>
      </c>
      <c r="G106" s="243">
        <v>1551.9399999999998</v>
      </c>
      <c r="H106" s="244">
        <v>204.3</v>
      </c>
      <c r="I106" s="245">
        <v>267.2</v>
      </c>
      <c r="J106" s="243">
        <v>5458.896</v>
      </c>
      <c r="K106" s="244">
        <f t="shared" si="12"/>
        <v>617.3</v>
      </c>
      <c r="L106" s="245">
        <v>203.44633996497225</v>
      </c>
      <c r="M106" s="336">
        <f t="shared" si="13"/>
        <v>12558.742566037736</v>
      </c>
    </row>
    <row r="107" spans="1:13" ht="15">
      <c r="A107" s="35" t="s">
        <v>19</v>
      </c>
      <c r="B107" s="254">
        <v>61</v>
      </c>
      <c r="C107" s="245">
        <v>127.61142857142856</v>
      </c>
      <c r="D107" s="243">
        <v>778.4297142857142</v>
      </c>
      <c r="E107" s="244">
        <v>88</v>
      </c>
      <c r="F107" s="245">
        <v>122.54222222222221</v>
      </c>
      <c r="G107" s="243">
        <v>1078.3715555555555</v>
      </c>
      <c r="H107" s="244">
        <v>36</v>
      </c>
      <c r="I107" s="245">
        <v>121.76</v>
      </c>
      <c r="J107" s="243">
        <v>438.33600000000007</v>
      </c>
      <c r="K107" s="244">
        <f t="shared" si="12"/>
        <v>185</v>
      </c>
      <c r="L107" s="245">
        <v>124.06147404547404</v>
      </c>
      <c r="M107" s="336">
        <f t="shared" si="13"/>
        <v>2295.1372698412697</v>
      </c>
    </row>
    <row r="108" spans="1:13" ht="15">
      <c r="A108" s="35" t="s">
        <v>20</v>
      </c>
      <c r="B108" s="254">
        <v>59</v>
      </c>
      <c r="C108" s="245">
        <v>172.67310344827587</v>
      </c>
      <c r="D108" s="243">
        <v>1018.7713103448275</v>
      </c>
      <c r="E108" s="244">
        <v>114</v>
      </c>
      <c r="F108" s="245">
        <v>150.79999999999998</v>
      </c>
      <c r="G108" s="243">
        <v>1719.1199999999997</v>
      </c>
      <c r="H108" s="244">
        <v>71</v>
      </c>
      <c r="I108" s="245">
        <v>238.352</v>
      </c>
      <c r="J108" s="243">
        <v>1692.2992000000002</v>
      </c>
      <c r="K108" s="244">
        <f t="shared" si="12"/>
        <v>244</v>
      </c>
      <c r="L108" s="245">
        <v>181.56518485019785</v>
      </c>
      <c r="M108" s="336">
        <f t="shared" si="13"/>
        <v>4430.190510344827</v>
      </c>
    </row>
    <row r="109" spans="1:13" ht="15">
      <c r="A109" s="35" t="s">
        <v>21</v>
      </c>
      <c r="B109" s="254">
        <v>14.9</v>
      </c>
      <c r="C109" s="245">
        <v>253.504</v>
      </c>
      <c r="D109" s="243">
        <v>377.72096</v>
      </c>
      <c r="E109" s="244">
        <v>10.7</v>
      </c>
      <c r="F109" s="245">
        <v>238.4</v>
      </c>
      <c r="G109" s="243">
        <v>255.08800000000002</v>
      </c>
      <c r="H109" s="244">
        <v>11.2</v>
      </c>
      <c r="I109" s="245">
        <v>241.17333333333332</v>
      </c>
      <c r="J109" s="243">
        <v>270.1141333333333</v>
      </c>
      <c r="K109" s="244">
        <f t="shared" si="12"/>
        <v>36.8</v>
      </c>
      <c r="L109" s="245">
        <v>245.35953623188408</v>
      </c>
      <c r="M109" s="336">
        <f t="shared" si="13"/>
        <v>902.9230933333333</v>
      </c>
    </row>
    <row r="110" spans="1:13" ht="15">
      <c r="A110" s="35" t="s">
        <v>22</v>
      </c>
      <c r="B110" s="254">
        <v>43.4</v>
      </c>
      <c r="C110" s="245">
        <v>261.152</v>
      </c>
      <c r="D110" s="243">
        <v>1133.39968</v>
      </c>
      <c r="E110" s="244">
        <v>103.19999999999999</v>
      </c>
      <c r="F110" s="245">
        <v>200.68923076923076</v>
      </c>
      <c r="G110" s="243">
        <v>2071.1128615384614</v>
      </c>
      <c r="H110" s="244">
        <v>101.1</v>
      </c>
      <c r="I110" s="245">
        <v>261.2104347826087</v>
      </c>
      <c r="J110" s="243">
        <v>2640.837495652174</v>
      </c>
      <c r="K110" s="244">
        <f t="shared" si="12"/>
        <v>247.7</v>
      </c>
      <c r="L110" s="245">
        <v>235.98506407713506</v>
      </c>
      <c r="M110" s="336">
        <f t="shared" si="13"/>
        <v>5845.350037190636</v>
      </c>
    </row>
    <row r="111" spans="1:13" ht="15">
      <c r="A111" s="35" t="s">
        <v>23</v>
      </c>
      <c r="B111" s="254">
        <v>25</v>
      </c>
      <c r="C111" s="245">
        <v>145.2</v>
      </c>
      <c r="D111" s="243">
        <v>362.99999999999994</v>
      </c>
      <c r="E111" s="244">
        <v>39</v>
      </c>
      <c r="F111" s="245">
        <v>244.88</v>
      </c>
      <c r="G111" s="243">
        <v>955.0319999999999</v>
      </c>
      <c r="H111" s="244">
        <v>27</v>
      </c>
      <c r="I111" s="245">
        <v>207.25333333333333</v>
      </c>
      <c r="J111" s="243">
        <v>559.5840000000001</v>
      </c>
      <c r="K111" s="244">
        <f t="shared" si="12"/>
        <v>91</v>
      </c>
      <c r="L111" s="245">
        <v>206.33142857142857</v>
      </c>
      <c r="M111" s="336">
        <f t="shared" si="13"/>
        <v>1877.616</v>
      </c>
    </row>
    <row r="112" spans="1:13" ht="15">
      <c r="A112" s="83" t="s">
        <v>24</v>
      </c>
      <c r="B112" s="337">
        <v>22</v>
      </c>
      <c r="C112" s="338">
        <v>293.3333333333333</v>
      </c>
      <c r="D112" s="339">
        <v>645.3333333333333</v>
      </c>
      <c r="E112" s="340">
        <v>24</v>
      </c>
      <c r="F112" s="338">
        <v>329.84000000000003</v>
      </c>
      <c r="G112" s="339">
        <v>791.6160000000001</v>
      </c>
      <c r="H112" s="340">
        <v>17</v>
      </c>
      <c r="I112" s="338">
        <v>266.1385714285713</v>
      </c>
      <c r="J112" s="339">
        <v>452.4355714285713</v>
      </c>
      <c r="K112" s="244">
        <f t="shared" si="12"/>
        <v>63</v>
      </c>
      <c r="L112" s="338">
        <v>299.90236583522295</v>
      </c>
      <c r="M112" s="341">
        <f t="shared" si="13"/>
        <v>1889.3849047619046</v>
      </c>
    </row>
    <row r="113" spans="1:13" ht="15.75" thickBot="1">
      <c r="A113" s="100" t="s">
        <v>25</v>
      </c>
      <c r="B113" s="256">
        <f>SUM(B99:B112)</f>
        <v>2052.7000000000003</v>
      </c>
      <c r="C113" s="57">
        <v>248.7</v>
      </c>
      <c r="D113" s="134">
        <f>SUM(D99:D112)</f>
        <v>57182.88927199584</v>
      </c>
      <c r="E113" s="134">
        <f>SUM(E99:E112)</f>
        <v>1883.3000000000002</v>
      </c>
      <c r="F113" s="57">
        <v>217.98</v>
      </c>
      <c r="G113" s="134">
        <f>SUM(G99:G112)</f>
        <v>46566.33499179745</v>
      </c>
      <c r="H113" s="134">
        <f>SUM(H99:H112)</f>
        <v>2501.2999999999997</v>
      </c>
      <c r="I113" s="57">
        <f>J113/H113*10</f>
        <v>263.8838887874659</v>
      </c>
      <c r="J113" s="134">
        <f>SUM(J99:J112)</f>
        <v>66005.27710240883</v>
      </c>
      <c r="K113" s="134">
        <f>SUM(K99:K112)</f>
        <v>6437.3</v>
      </c>
      <c r="L113" s="343">
        <f>M113/K113*10</f>
        <v>263.70450556320526</v>
      </c>
      <c r="M113" s="342">
        <f>SUM(M99:M112)</f>
        <v>169754.50136620214</v>
      </c>
    </row>
    <row r="114" spans="1:13" ht="15" thickTop="1">
      <c r="A114" s="372" t="s">
        <v>50</v>
      </c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</row>
    <row r="115" spans="1:13" ht="14.25">
      <c r="A115" s="373" t="s">
        <v>38</v>
      </c>
      <c r="B115" s="373"/>
      <c r="C115" s="374"/>
      <c r="D115" s="373"/>
      <c r="E115" s="373"/>
      <c r="F115" s="374"/>
      <c r="G115" s="373"/>
      <c r="H115" s="373"/>
      <c r="I115" s="374"/>
      <c r="J115" s="373"/>
      <c r="K115" s="373"/>
      <c r="L115" s="374"/>
      <c r="M115" s="373"/>
    </row>
    <row r="116" spans="11:13" ht="15" thickBot="1">
      <c r="K116" s="366" t="s">
        <v>32</v>
      </c>
      <c r="L116" s="366"/>
      <c r="M116" s="366"/>
    </row>
    <row r="117" spans="1:13" s="56" customFormat="1" ht="15" thickTop="1">
      <c r="A117" s="375" t="s">
        <v>0</v>
      </c>
      <c r="B117" s="357" t="s">
        <v>26</v>
      </c>
      <c r="C117" s="357"/>
      <c r="D117" s="357"/>
      <c r="E117" s="358" t="s">
        <v>1</v>
      </c>
      <c r="F117" s="358"/>
      <c r="G117" s="358"/>
      <c r="H117" s="359" t="s">
        <v>33</v>
      </c>
      <c r="I117" s="360"/>
      <c r="J117" s="360"/>
      <c r="K117" s="361" t="s">
        <v>34</v>
      </c>
      <c r="L117" s="362"/>
      <c r="M117" s="363"/>
    </row>
    <row r="118" spans="1:13" s="56" customFormat="1" ht="28.5">
      <c r="A118" s="376"/>
      <c r="B118" s="51" t="s">
        <v>2</v>
      </c>
      <c r="C118" s="52" t="s">
        <v>3</v>
      </c>
      <c r="D118" s="51" t="s">
        <v>4</v>
      </c>
      <c r="E118" s="84" t="s">
        <v>2</v>
      </c>
      <c r="F118" s="85" t="s">
        <v>3</v>
      </c>
      <c r="G118" s="84" t="s">
        <v>4</v>
      </c>
      <c r="H118" s="88" t="s">
        <v>2</v>
      </c>
      <c r="I118" s="89" t="s">
        <v>3</v>
      </c>
      <c r="J118" s="90" t="s">
        <v>4</v>
      </c>
      <c r="K118" s="94" t="s">
        <v>2</v>
      </c>
      <c r="L118" s="95" t="s">
        <v>3</v>
      </c>
      <c r="M118" s="96" t="s">
        <v>4</v>
      </c>
    </row>
    <row r="119" spans="1:13" s="56" customFormat="1" ht="15">
      <c r="A119" s="81" t="s">
        <v>5</v>
      </c>
      <c r="B119" s="54" t="s">
        <v>6</v>
      </c>
      <c r="C119" s="55" t="s">
        <v>7</v>
      </c>
      <c r="D119" s="54" t="s">
        <v>8</v>
      </c>
      <c r="E119" s="86" t="s">
        <v>9</v>
      </c>
      <c r="F119" s="87" t="s">
        <v>10</v>
      </c>
      <c r="G119" s="86" t="s">
        <v>11</v>
      </c>
      <c r="H119" s="91"/>
      <c r="I119" s="92"/>
      <c r="J119" s="93"/>
      <c r="K119" s="97"/>
      <c r="L119" s="98"/>
      <c r="M119" s="99"/>
    </row>
    <row r="120" spans="1:13" ht="15">
      <c r="A120" s="116"/>
      <c r="B120" s="117"/>
      <c r="C120" s="118"/>
      <c r="D120" s="119"/>
      <c r="E120" s="119"/>
      <c r="F120" s="118"/>
      <c r="G120" s="119"/>
      <c r="H120" s="119"/>
      <c r="I120" s="118"/>
      <c r="J120" s="120"/>
      <c r="K120" s="119"/>
      <c r="L120" s="118"/>
      <c r="M120" s="153"/>
    </row>
    <row r="121" spans="1:13" ht="15">
      <c r="A121" s="35" t="s">
        <v>12</v>
      </c>
      <c r="B121" s="244">
        <v>42.3</v>
      </c>
      <c r="C121" s="245">
        <v>168.35983583705053</v>
      </c>
      <c r="D121" s="243">
        <v>712.1621055907237</v>
      </c>
      <c r="E121" s="244">
        <v>34</v>
      </c>
      <c r="F121" s="245">
        <v>196.64000000000001</v>
      </c>
      <c r="G121" s="243">
        <v>668.576</v>
      </c>
      <c r="H121" s="244">
        <v>27</v>
      </c>
      <c r="I121" s="245">
        <v>64</v>
      </c>
      <c r="J121" s="243">
        <v>172.8</v>
      </c>
      <c r="K121" s="244">
        <f>SUM(B121+E121+H121)</f>
        <v>103.3</v>
      </c>
      <c r="L121" s="245">
        <v>107.71</v>
      </c>
      <c r="M121" s="244">
        <f>SUM(D121+G121+J121)</f>
        <v>1553.5381055907237</v>
      </c>
    </row>
    <row r="122" spans="1:13" ht="15">
      <c r="A122" s="35" t="s">
        <v>13</v>
      </c>
      <c r="B122" s="244">
        <v>53</v>
      </c>
      <c r="C122" s="245">
        <v>202.16000000000003</v>
      </c>
      <c r="D122" s="243">
        <v>1071.448</v>
      </c>
      <c r="E122" s="244">
        <v>59</v>
      </c>
      <c r="F122" s="245">
        <v>290.1333333333333</v>
      </c>
      <c r="G122" s="243">
        <v>1711.7866666666664</v>
      </c>
      <c r="H122" s="244">
        <v>68</v>
      </c>
      <c r="I122" s="245">
        <v>139.25818181818184</v>
      </c>
      <c r="J122" s="243">
        <v>946.9556363636366</v>
      </c>
      <c r="K122" s="244">
        <f aca="true" t="shared" si="14" ref="K122:K134">SUM(B122+E122+H122)</f>
        <v>180</v>
      </c>
      <c r="L122" s="245">
        <v>209.34</v>
      </c>
      <c r="M122" s="244">
        <f aca="true" t="shared" si="15" ref="M122:M134">SUM(D122+G122+J122)</f>
        <v>3730.190303030303</v>
      </c>
    </row>
    <row r="123" spans="1:13" ht="15">
      <c r="A123" s="35" t="s">
        <v>14</v>
      </c>
      <c r="B123" s="244">
        <v>45</v>
      </c>
      <c r="C123" s="245">
        <v>168.35983583705053</v>
      </c>
      <c r="D123" s="243">
        <v>757.6192612667273</v>
      </c>
      <c r="E123" s="244">
        <v>5</v>
      </c>
      <c r="F123" s="245">
        <v>220.0088888888889</v>
      </c>
      <c r="G123" s="243">
        <v>110.00444444444445</v>
      </c>
      <c r="H123" s="244">
        <v>11</v>
      </c>
      <c r="I123" s="245">
        <v>139.25818181818184</v>
      </c>
      <c r="J123" s="243">
        <v>153.18400000000003</v>
      </c>
      <c r="K123" s="244">
        <f t="shared" si="14"/>
        <v>61</v>
      </c>
      <c r="L123" s="245">
        <v>178.58</v>
      </c>
      <c r="M123" s="244">
        <f t="shared" si="15"/>
        <v>1020.8077057111718</v>
      </c>
    </row>
    <row r="124" spans="1:13" ht="15">
      <c r="A124" s="35" t="s">
        <v>36</v>
      </c>
      <c r="B124" s="244">
        <v>18</v>
      </c>
      <c r="C124" s="245">
        <v>168.35983583705053</v>
      </c>
      <c r="D124" s="243">
        <v>303.04770450669093</v>
      </c>
      <c r="E124" s="244">
        <v>20.5</v>
      </c>
      <c r="F124" s="245">
        <v>220.0088888888889</v>
      </c>
      <c r="G124" s="243">
        <v>451.0182222222223</v>
      </c>
      <c r="H124" s="244">
        <v>16.5</v>
      </c>
      <c r="I124" s="245">
        <v>140.8</v>
      </c>
      <c r="J124" s="243">
        <v>232.32000000000002</v>
      </c>
      <c r="K124" s="244">
        <f t="shared" si="14"/>
        <v>55</v>
      </c>
      <c r="L124" s="245">
        <v>153.47</v>
      </c>
      <c r="M124" s="244">
        <f t="shared" si="15"/>
        <v>986.3859267289132</v>
      </c>
    </row>
    <row r="125" spans="1:13" ht="15">
      <c r="A125" s="35" t="s">
        <v>15</v>
      </c>
      <c r="B125" s="244">
        <v>12</v>
      </c>
      <c r="C125" s="245">
        <v>168.35983583705053</v>
      </c>
      <c r="D125" s="243">
        <v>202.03180300446064</v>
      </c>
      <c r="E125" s="244">
        <v>8</v>
      </c>
      <c r="F125" s="245">
        <v>220.0088888888889</v>
      </c>
      <c r="G125" s="243">
        <v>176.0071111111111</v>
      </c>
      <c r="H125" s="244">
        <v>12</v>
      </c>
      <c r="I125" s="245">
        <v>139.25818181818184</v>
      </c>
      <c r="J125" s="243">
        <v>167.1098181818182</v>
      </c>
      <c r="K125" s="244">
        <f t="shared" si="14"/>
        <v>32</v>
      </c>
      <c r="L125" s="245">
        <v>178.77</v>
      </c>
      <c r="M125" s="244">
        <f t="shared" si="15"/>
        <v>545.14873229739</v>
      </c>
    </row>
    <row r="126" spans="1:13" ht="15">
      <c r="A126" s="35" t="s">
        <v>16</v>
      </c>
      <c r="B126" s="244">
        <v>15</v>
      </c>
      <c r="C126" s="245">
        <v>196.34290924571386</v>
      </c>
      <c r="D126" s="243">
        <v>294.51436386857074</v>
      </c>
      <c r="E126" s="244">
        <v>23</v>
      </c>
      <c r="F126" s="245">
        <v>220.0088888888889</v>
      </c>
      <c r="G126" s="243">
        <v>506.0204444444445</v>
      </c>
      <c r="H126" s="244">
        <v>15</v>
      </c>
      <c r="I126" s="245">
        <v>139.25818181818184</v>
      </c>
      <c r="J126" s="243">
        <v>208.88727272727274</v>
      </c>
      <c r="K126" s="244">
        <f t="shared" si="14"/>
        <v>53</v>
      </c>
      <c r="L126" s="245">
        <v>166.74</v>
      </c>
      <c r="M126" s="244">
        <f t="shared" si="15"/>
        <v>1009.4220810402879</v>
      </c>
    </row>
    <row r="127" spans="1:13" ht="15">
      <c r="A127" s="35" t="s">
        <v>17</v>
      </c>
      <c r="B127" s="244">
        <v>216</v>
      </c>
      <c r="C127" s="245">
        <v>168.35983583705053</v>
      </c>
      <c r="D127" s="243">
        <v>3636.572454080291</v>
      </c>
      <c r="E127" s="244">
        <v>54</v>
      </c>
      <c r="F127" s="245">
        <v>220.0088888888889</v>
      </c>
      <c r="G127" s="243">
        <v>1188.048</v>
      </c>
      <c r="H127" s="244">
        <v>61</v>
      </c>
      <c r="I127" s="245">
        <v>139.25818181818184</v>
      </c>
      <c r="J127" s="243">
        <v>849.4749090909093</v>
      </c>
      <c r="K127" s="244">
        <f t="shared" si="14"/>
        <v>331</v>
      </c>
      <c r="L127" s="245">
        <v>170.22</v>
      </c>
      <c r="M127" s="244">
        <f t="shared" si="15"/>
        <v>5674.0953631712</v>
      </c>
    </row>
    <row r="128" spans="1:13" ht="15">
      <c r="A128" s="35" t="s">
        <v>18</v>
      </c>
      <c r="B128" s="244">
        <v>33.6</v>
      </c>
      <c r="C128" s="245">
        <v>168.35983583705053</v>
      </c>
      <c r="D128" s="243">
        <v>565.6890484124898</v>
      </c>
      <c r="E128" s="244">
        <v>47</v>
      </c>
      <c r="F128" s="245">
        <v>220.0088888888889</v>
      </c>
      <c r="G128" s="243">
        <v>1034.041777777778</v>
      </c>
      <c r="H128" s="244">
        <v>26.1</v>
      </c>
      <c r="I128" s="245">
        <v>139.25818181818184</v>
      </c>
      <c r="J128" s="243">
        <v>363.46385454545464</v>
      </c>
      <c r="K128" s="244">
        <f t="shared" si="14"/>
        <v>106.69999999999999</v>
      </c>
      <c r="L128" s="245">
        <v>164.04</v>
      </c>
      <c r="M128" s="244">
        <f t="shared" si="15"/>
        <v>1963.1946807357222</v>
      </c>
    </row>
    <row r="129" spans="1:13" ht="15">
      <c r="A129" s="35" t="s">
        <v>19</v>
      </c>
      <c r="B129" s="264">
        <v>0</v>
      </c>
      <c r="C129" s="262" t="s">
        <v>48</v>
      </c>
      <c r="D129" s="265">
        <v>0</v>
      </c>
      <c r="E129" s="264">
        <v>0</v>
      </c>
      <c r="F129" s="262" t="s">
        <v>48</v>
      </c>
      <c r="G129" s="265">
        <v>0</v>
      </c>
      <c r="H129" s="264">
        <v>1</v>
      </c>
      <c r="I129" s="262">
        <v>0</v>
      </c>
      <c r="J129" s="265">
        <v>0</v>
      </c>
      <c r="K129" s="244">
        <f t="shared" si="14"/>
        <v>1</v>
      </c>
      <c r="L129" s="262">
        <v>0</v>
      </c>
      <c r="M129" s="244">
        <f t="shared" si="15"/>
        <v>0</v>
      </c>
    </row>
    <row r="130" spans="1:13" ht="15">
      <c r="A130" s="35" t="s">
        <v>20</v>
      </c>
      <c r="B130" s="244">
        <v>17</v>
      </c>
      <c r="C130" s="245">
        <v>168.35983583705053</v>
      </c>
      <c r="D130" s="243">
        <v>286.2117209229859</v>
      </c>
      <c r="E130" s="244">
        <v>16</v>
      </c>
      <c r="F130" s="245">
        <v>220.0088888888889</v>
      </c>
      <c r="G130" s="243">
        <v>352.0142222222222</v>
      </c>
      <c r="H130" s="244">
        <v>9</v>
      </c>
      <c r="I130" s="245">
        <v>139.25818181818184</v>
      </c>
      <c r="J130" s="243">
        <v>125.33236363636365</v>
      </c>
      <c r="K130" s="244">
        <f t="shared" si="14"/>
        <v>42</v>
      </c>
      <c r="L130" s="245">
        <v>113.56</v>
      </c>
      <c r="M130" s="244">
        <f t="shared" si="15"/>
        <v>763.5583067815717</v>
      </c>
    </row>
    <row r="131" spans="1:13" ht="15">
      <c r="A131" s="35" t="s">
        <v>21</v>
      </c>
      <c r="B131" s="244">
        <v>1.2000000000000002</v>
      </c>
      <c r="C131" s="245">
        <v>85.75999999999999</v>
      </c>
      <c r="D131" s="243">
        <v>10.2912</v>
      </c>
      <c r="E131" s="244">
        <v>0.1</v>
      </c>
      <c r="F131" s="245">
        <v>109.54666666666667</v>
      </c>
      <c r="G131" s="243">
        <v>1.0954666666666668</v>
      </c>
      <c r="H131" s="244">
        <v>1.4000000000000001</v>
      </c>
      <c r="I131" s="245">
        <v>198.18666666666667</v>
      </c>
      <c r="J131" s="243">
        <v>27.746133333333336</v>
      </c>
      <c r="K131" s="244">
        <f t="shared" si="14"/>
        <v>2.7</v>
      </c>
      <c r="L131" s="245">
        <v>204.81</v>
      </c>
      <c r="M131" s="244">
        <f t="shared" si="15"/>
        <v>39.1328</v>
      </c>
    </row>
    <row r="132" spans="1:13" ht="15">
      <c r="A132" s="35" t="s">
        <v>22</v>
      </c>
      <c r="B132" s="244">
        <v>54.8</v>
      </c>
      <c r="C132" s="245">
        <v>168.35983583705053</v>
      </c>
      <c r="D132" s="243">
        <v>922.6119003870368</v>
      </c>
      <c r="E132" s="244">
        <v>68.3</v>
      </c>
      <c r="F132" s="245">
        <v>220.0088888888889</v>
      </c>
      <c r="G132" s="243">
        <v>1502.6607111111111</v>
      </c>
      <c r="H132" s="244">
        <v>71.4</v>
      </c>
      <c r="I132" s="245">
        <v>139.25818181818184</v>
      </c>
      <c r="J132" s="243">
        <v>994.3034181818184</v>
      </c>
      <c r="K132" s="244">
        <f t="shared" si="14"/>
        <v>194.5</v>
      </c>
      <c r="L132" s="245">
        <v>207.33</v>
      </c>
      <c r="M132" s="244">
        <f t="shared" si="15"/>
        <v>3419.5760296799663</v>
      </c>
    </row>
    <row r="133" spans="1:13" ht="15">
      <c r="A133" s="35" t="s">
        <v>23</v>
      </c>
      <c r="B133" s="244">
        <v>9</v>
      </c>
      <c r="C133" s="245">
        <v>168.35983583705053</v>
      </c>
      <c r="D133" s="243">
        <v>151.52385225334547</v>
      </c>
      <c r="E133" s="244">
        <v>2</v>
      </c>
      <c r="F133" s="245">
        <v>220.0088888888889</v>
      </c>
      <c r="G133" s="243">
        <v>44.001777777777775</v>
      </c>
      <c r="H133" s="244">
        <v>0</v>
      </c>
      <c r="I133" s="245" t="s">
        <v>48</v>
      </c>
      <c r="J133" s="243">
        <v>0</v>
      </c>
      <c r="K133" s="244">
        <f t="shared" si="14"/>
        <v>11</v>
      </c>
      <c r="L133" s="245">
        <v>157.4</v>
      </c>
      <c r="M133" s="244">
        <f t="shared" si="15"/>
        <v>195.52563003112323</v>
      </c>
    </row>
    <row r="134" spans="1:13" ht="15">
      <c r="A134" s="110" t="s">
        <v>24</v>
      </c>
      <c r="B134" s="249">
        <v>18</v>
      </c>
      <c r="C134" s="250">
        <v>168.35983583705053</v>
      </c>
      <c r="D134" s="248">
        <v>303.04770450669093</v>
      </c>
      <c r="E134" s="249">
        <v>11</v>
      </c>
      <c r="F134" s="250">
        <v>220.0088888888889</v>
      </c>
      <c r="G134" s="248">
        <v>242.0097777777778</v>
      </c>
      <c r="H134" s="249">
        <v>9</v>
      </c>
      <c r="I134" s="250">
        <v>139.25818181818184</v>
      </c>
      <c r="J134" s="248">
        <v>125.33236363636365</v>
      </c>
      <c r="K134" s="244">
        <f t="shared" si="14"/>
        <v>38</v>
      </c>
      <c r="L134" s="250">
        <v>180.21</v>
      </c>
      <c r="M134" s="244">
        <f t="shared" si="15"/>
        <v>670.3898459208324</v>
      </c>
    </row>
    <row r="135" spans="1:13" ht="15.75" thickBot="1">
      <c r="A135" s="103" t="s">
        <v>25</v>
      </c>
      <c r="B135" s="102">
        <f>SUM(B121:B134)</f>
        <v>534.9000000000001</v>
      </c>
      <c r="C135" s="101">
        <f>D135/B135*10</f>
        <v>172.30830283791386</v>
      </c>
      <c r="D135" s="102">
        <f>SUM(D121:D134)</f>
        <v>9216.771118800012</v>
      </c>
      <c r="E135" s="102">
        <f>SUM(E121:E134)</f>
        <v>347.90000000000003</v>
      </c>
      <c r="F135" s="101">
        <f>G135/E135*10</f>
        <v>229.5856459391268</v>
      </c>
      <c r="G135" s="228">
        <f>SUM(G121:G134)</f>
        <v>7987.2846222222215</v>
      </c>
      <c r="H135" s="102">
        <f>SUM(H121:H134)</f>
        <v>328.4</v>
      </c>
      <c r="I135" s="101">
        <f>J135/H135*10</f>
        <v>132.97532794448756</v>
      </c>
      <c r="J135" s="102">
        <f>SUM(J121:J134)</f>
        <v>4366.909769696971</v>
      </c>
      <c r="K135" s="258">
        <f>SUM(K121:K134)</f>
        <v>1211.2</v>
      </c>
      <c r="L135" s="268">
        <f>M135/K135*10</f>
        <v>178.09581828533027</v>
      </c>
      <c r="M135" s="121">
        <f>SUM(M121:M134)</f>
        <v>21570.965510719205</v>
      </c>
    </row>
    <row r="136" spans="1:13" ht="15" thickTop="1">
      <c r="A136" s="64"/>
      <c r="B136" s="60"/>
      <c r="C136" s="61"/>
      <c r="D136" s="60"/>
      <c r="E136" s="60"/>
      <c r="F136" s="61"/>
      <c r="G136" s="60"/>
      <c r="H136" s="60"/>
      <c r="I136" s="61"/>
      <c r="J136" s="60"/>
      <c r="K136" s="60"/>
      <c r="L136" s="61"/>
      <c r="M136" s="60"/>
    </row>
  </sheetData>
  <sheetProtection/>
  <mergeCells count="51">
    <mergeCell ref="A1:M1"/>
    <mergeCell ref="A2:M2"/>
    <mergeCell ref="K3:M3"/>
    <mergeCell ref="A4:A5"/>
    <mergeCell ref="B4:D4"/>
    <mergeCell ref="E4:G4"/>
    <mergeCell ref="H4:J4"/>
    <mergeCell ref="K4:M4"/>
    <mergeCell ref="A23:M23"/>
    <mergeCell ref="A24:M24"/>
    <mergeCell ref="K25:M25"/>
    <mergeCell ref="A26:A27"/>
    <mergeCell ref="B26:D26"/>
    <mergeCell ref="E26:G26"/>
    <mergeCell ref="H26:J26"/>
    <mergeCell ref="K26:M26"/>
    <mergeCell ref="A45:M45"/>
    <mergeCell ref="A46:M46"/>
    <mergeCell ref="K47:M47"/>
    <mergeCell ref="A48:A49"/>
    <mergeCell ref="B48:D48"/>
    <mergeCell ref="E48:G48"/>
    <mergeCell ref="H48:J48"/>
    <mergeCell ref="K48:M48"/>
    <mergeCell ref="A67:M67"/>
    <mergeCell ref="A68:M68"/>
    <mergeCell ref="K69:M69"/>
    <mergeCell ref="A70:A71"/>
    <mergeCell ref="B70:D70"/>
    <mergeCell ref="E70:G70"/>
    <mergeCell ref="H70:J70"/>
    <mergeCell ref="K70:M70"/>
    <mergeCell ref="A89:M89"/>
    <mergeCell ref="A90:M90"/>
    <mergeCell ref="K91:M91"/>
    <mergeCell ref="A92:M92"/>
    <mergeCell ref="A93:M93"/>
    <mergeCell ref="K94:M94"/>
    <mergeCell ref="A95:A96"/>
    <mergeCell ref="B95:D95"/>
    <mergeCell ref="E95:G95"/>
    <mergeCell ref="H95:J95"/>
    <mergeCell ref="K95:M95"/>
    <mergeCell ref="A114:M114"/>
    <mergeCell ref="A115:M115"/>
    <mergeCell ref="K116:M116"/>
    <mergeCell ref="A117:A118"/>
    <mergeCell ref="B117:D117"/>
    <mergeCell ref="E117:G117"/>
    <mergeCell ref="H117:J117"/>
    <mergeCell ref="K117:M117"/>
  </mergeCells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MyBook PRO K7V</cp:lastModifiedBy>
  <cp:lastPrinted>2023-06-06T00:38:32Z</cp:lastPrinted>
  <dcterms:created xsi:type="dcterms:W3CDTF">2020-05-06T03:38:52Z</dcterms:created>
  <dcterms:modified xsi:type="dcterms:W3CDTF">2023-06-20T08:32:18Z</dcterms:modified>
  <cp:category/>
  <cp:version/>
  <cp:contentType/>
  <cp:contentStatus/>
</cp:coreProperties>
</file>